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 tabRatio="903" activeTab="1"/>
  </bookViews>
  <sheets>
    <sheet name="RADIOLOGIE PARACLINIC" sheetId="4" r:id="rId1"/>
    <sheet name="TOP RADIOLOGIE-CRIT.EVAL" sheetId="8" r:id="rId2"/>
    <sheet name="ACT.ADIT.DENTARA" sheetId="11" r:id="rId3"/>
  </sheets>
  <definedNames>
    <definedName name="_xlnm._FilterDatabase" localSheetId="2" hidden="1">ACT.ADIT.DENTARA!$A$6:$E$8</definedName>
    <definedName name="_xlnm._FilterDatabase" localSheetId="0" hidden="1">'RADIOLOGIE PARACLINIC'!$A$6:$H$71</definedName>
    <definedName name="_xlnm.Print_Area" localSheetId="2">ACT.ADIT.DENTARA!$A$3:$G$8</definedName>
    <definedName name="_xlnm.Print_Area" localSheetId="0">'RADIOLOGIE PARACLINIC'!$A$3:$H$71</definedName>
    <definedName name="_xlnm.Print_Area" localSheetId="1">'TOP RADIOLOGIE-CRIT.EVAL'!$A$3:$G$71</definedName>
    <definedName name="_xlnm.Print_Titles" localSheetId="2">ACT.ADIT.DENTARA!$A:$A,ACT.ADIT.DENTARA!$6:$7</definedName>
    <definedName name="_xlnm.Print_Titles" localSheetId="0">'RADIOLOGIE PARACLINIC'!$A:$B,'RADIOLOGIE PARACLINIC'!$6:$7</definedName>
    <definedName name="_xlnm.Print_Titles" localSheetId="1">'TOP RADIOLOGIE-CRIT.EVAL'!$A:$B,'TOP RADIOLOGIE-CRIT.EVAL'!#REF!</definedName>
  </definedNames>
  <calcPr calcId="125725"/>
</workbook>
</file>

<file path=xl/calcChain.xml><?xml version="1.0" encoding="utf-8"?>
<calcChain xmlns="http://schemas.openxmlformats.org/spreadsheetml/2006/main">
  <c r="G51" i="8"/>
  <c r="G17"/>
  <c r="G59"/>
  <c r="G57"/>
  <c r="G10"/>
  <c r="G28"/>
  <c r="G25"/>
  <c r="G50"/>
  <c r="G48"/>
  <c r="G9"/>
  <c r="G60"/>
  <c r="G68"/>
  <c r="G58"/>
  <c r="G31"/>
  <c r="G69"/>
  <c r="G11"/>
  <c r="G65"/>
  <c r="G8"/>
  <c r="G61"/>
  <c r="G62"/>
  <c r="G13"/>
  <c r="G12"/>
  <c r="G43"/>
  <c r="G55"/>
  <c r="G27"/>
  <c r="G40"/>
  <c r="G15"/>
  <c r="G71" s="1"/>
  <c r="G49"/>
  <c r="G63"/>
  <c r="G41"/>
  <c r="G53"/>
  <c r="G33"/>
  <c r="G64"/>
  <c r="G37"/>
  <c r="G44"/>
  <c r="G20"/>
  <c r="G67"/>
  <c r="G30"/>
  <c r="G54"/>
  <c r="G47"/>
  <c r="G29"/>
  <c r="G14"/>
  <c r="G42"/>
  <c r="G39"/>
  <c r="G38"/>
  <c r="G24"/>
  <c r="G18"/>
  <c r="G26"/>
  <c r="G16"/>
  <c r="G22"/>
  <c r="G23"/>
  <c r="G52"/>
  <c r="G45"/>
  <c r="G34"/>
  <c r="G19"/>
  <c r="G66"/>
  <c r="G35"/>
  <c r="G36"/>
  <c r="G32"/>
  <c r="G46"/>
  <c r="G70"/>
  <c r="G21"/>
  <c r="E71"/>
  <c r="F71"/>
  <c r="D71"/>
  <c r="G56"/>
  <c r="F14"/>
  <c r="F15"/>
  <c r="F12"/>
  <c r="F13"/>
  <c r="F8"/>
  <c r="F11"/>
  <c r="F9"/>
  <c r="F28"/>
  <c r="F10"/>
  <c r="F17"/>
  <c r="H34" i="4" l="1"/>
  <c r="H25"/>
  <c r="H23"/>
  <c r="H17"/>
  <c r="H12"/>
  <c r="H9"/>
  <c r="F49"/>
  <c r="F34"/>
  <c r="F29"/>
  <c r="F28"/>
  <c r="F25"/>
  <c r="F23"/>
  <c r="F17"/>
  <c r="F13"/>
  <c r="F12"/>
  <c r="F9"/>
  <c r="G69" l="1"/>
  <c r="G68"/>
  <c r="G67"/>
  <c r="G66"/>
  <c r="G65"/>
  <c r="G64"/>
  <c r="G63"/>
  <c r="G62"/>
  <c r="G61"/>
  <c r="G60"/>
  <c r="G24"/>
  <c r="F8" i="11" l="1"/>
  <c r="H71" i="4"/>
  <c r="E71"/>
  <c r="D71"/>
  <c r="G7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3"/>
  <c r="G22"/>
  <c r="G21"/>
  <c r="G20"/>
  <c r="G19"/>
  <c r="G18"/>
  <c r="G17"/>
  <c r="G16"/>
  <c r="G15"/>
  <c r="G14"/>
  <c r="G13"/>
  <c r="G12"/>
  <c r="G11"/>
  <c r="G10"/>
  <c r="G9"/>
  <c r="G8"/>
  <c r="G71" l="1"/>
  <c r="F71"/>
</calcChain>
</file>

<file path=xl/sharedStrings.xml><?xml version="1.0" encoding="utf-8"?>
<sst xmlns="http://schemas.openxmlformats.org/spreadsheetml/2006/main" count="291" uniqueCount="142">
  <si>
    <t>P0002</t>
  </si>
  <si>
    <t>SCM POLI-MED APACA</t>
  </si>
  <si>
    <t>P0006</t>
  </si>
  <si>
    <t>SC HIPOCRAT 2000 SRL</t>
  </si>
  <si>
    <t>P0013</t>
  </si>
  <si>
    <t>Institutul National de Geriatrie şi Gerontologie Ana Aslan</t>
  </si>
  <si>
    <t>P0018</t>
  </si>
  <si>
    <t>CMI DR BALTOI SANDA</t>
  </si>
  <si>
    <t>P0037</t>
  </si>
  <si>
    <t>SC MED LIFE SA</t>
  </si>
  <si>
    <t>P0044</t>
  </si>
  <si>
    <t>SC PULS MEDICA SRL</t>
  </si>
  <si>
    <t>P0059</t>
  </si>
  <si>
    <t>MEDINST SRL</t>
  </si>
  <si>
    <t>P0065</t>
  </si>
  <si>
    <t>C.M.I.  DR. OLTEANU BOGDAN STEFAN</t>
  </si>
  <si>
    <t>P0067</t>
  </si>
  <si>
    <t>I.D.S. LABORATORIES SRL</t>
  </si>
  <si>
    <t>P0072</t>
  </si>
  <si>
    <t>SC SANADOR SRL</t>
  </si>
  <si>
    <t>P0084</t>
  </si>
  <si>
    <t>C.M.I. DR. MOROIANU SILVIA</t>
  </si>
  <si>
    <t>P0085</t>
  </si>
  <si>
    <t>C.M.I.DR.VIZITEU SANDA</t>
  </si>
  <si>
    <t>P0092</t>
  </si>
  <si>
    <t>MOCANU IULIA</t>
  </si>
  <si>
    <t>P0098</t>
  </si>
  <si>
    <t>SP.COLTEA</t>
  </si>
  <si>
    <t>P0107</t>
  </si>
  <si>
    <t>C.M.I. DR. STANESCU GEORGETA</t>
  </si>
  <si>
    <t>P0112</t>
  </si>
  <si>
    <t>SC CENTRUL MEDICAL MED AS 2003 SRL</t>
  </si>
  <si>
    <t>P0114</t>
  </si>
  <si>
    <t>SPITALUL CLINIC COLENTINA</t>
  </si>
  <si>
    <t>P0115</t>
  </si>
  <si>
    <t>SC HIPERDIA SA</t>
  </si>
  <si>
    <t>P0121</t>
  </si>
  <si>
    <t>S.C. CLINICA LIL MED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</si>
  <si>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</si>
  <si>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</si>
  <si>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</si>
  <si>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</si>
  <si>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</si>
  <si>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</si>
  <si>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</si>
  <si>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</si>
  <si>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</si>
  <si>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</si>
  <si>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P0161</t>
  </si>
  <si>
    <t>S.C. MED EXPERT S.R.L.</t>
  </si>
  <si>
    <t>P0162</t>
  </si>
  <si>
    <t>S.C. CENTRUL DE DIAGNOSTIC MEDIRA S.R.L.</t>
  </si>
  <si>
    <t>P0166</t>
  </si>
  <si>
    <t>SC GRAL MEDICAL SRL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</si>
  <si>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</si>
  <si>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</si>
  <si>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</si>
  <si>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</si>
  <si>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</si>
  <si>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</si>
  <si>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</si>
  <si>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</si>
  <si>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P0181</t>
  </si>
  <si>
    <t>TOTAL RADIOLOGY SRL</t>
  </si>
  <si>
    <t>P0204</t>
  </si>
  <si>
    <t>ODELGA OPERATOR SRL</t>
  </si>
  <si>
    <t>P0207</t>
  </si>
  <si>
    <t>GHENCEA MEDICAL CENTER SRL</t>
  </si>
  <si>
    <t>P0225</t>
  </si>
  <si>
    <t>MEDICAL PRESTIGE SRL</t>
  </si>
  <si>
    <t>P0230</t>
  </si>
  <si>
    <t>SC BIO MEDICA INTERNATIONAL SRL</t>
  </si>
  <si>
    <t>P0231</t>
  </si>
  <si>
    <t>SC MEDICOVER SRL</t>
  </si>
  <si>
    <t>P0236</t>
  </si>
  <si>
    <t>SC ANIMA SPECIALITY MEDICAL SERVICES SRL</t>
  </si>
  <si>
    <t>P0241</t>
  </si>
  <si>
    <t>SC MEDSANA BUCHAREST MEDICAL CENTER SRL</t>
  </si>
  <si>
    <t>P0242</t>
  </si>
  <si>
    <t>SC MATE-FIN MEDICAL SRL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</si>
  <si>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</si>
  <si>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</si>
  <si>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</si>
  <si>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</si>
  <si>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</si>
  <si>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</si>
  <si>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</si>
  <si>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</si>
  <si>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</si>
  <si>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</si>
  <si>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</si>
  <si>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</si>
  <si>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</si>
  <si>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</si>
  <si>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</si>
  <si>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</si>
  <si>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</si>
  <si>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</si>
  <si>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P0263</t>
  </si>
  <si>
    <t>ST.LUKAS SRL</t>
  </si>
  <si>
    <t>P0268</t>
  </si>
  <si>
    <t>Sp.Cl. N.MALAXA</t>
  </si>
  <si>
    <t>P0276</t>
  </si>
  <si>
    <t>BAUMAN CONSTRUCT SRL</t>
  </si>
  <si>
    <t>P0277</t>
  </si>
  <si>
    <t>SC MNT HEALTHCARE EUROPE SRL</t>
  </si>
  <si>
    <t>P0281</t>
  </si>
  <si>
    <t>SP.PANTELIMON</t>
  </si>
  <si>
    <t>P0286</t>
  </si>
  <si>
    <t>SC ELDA IMPEX SRL</t>
  </si>
  <si>
    <t>P0287</t>
  </si>
  <si>
    <t>SPITALUL CLINIC DE URGENTA SF.IOAN</t>
  </si>
  <si>
    <t>P0288</t>
  </si>
  <si>
    <t>SC BIOMED SCAN SRL</t>
  </si>
  <si>
    <t>CONTRACTE PARACLINIC</t>
  </si>
  <si>
    <t>CRITERIUL EVALUARE</t>
  </si>
  <si>
    <t>TOTAL</t>
  </si>
  <si>
    <t>RADIOLOGIE SI IMAGISTICA</t>
  </si>
  <si>
    <t>PUNCTAJE CONFORM CRITERII ANEXA 20</t>
  </si>
  <si>
    <t>Nr.crt.</t>
  </si>
  <si>
    <t>CONTR. P</t>
  </si>
  <si>
    <t>DEN.FURNIZOR</t>
  </si>
  <si>
    <t>PUNCTAJ DISPONIBILITATE</t>
  </si>
  <si>
    <t>PUNCTAJ CAPACITATE TEHNICA</t>
  </si>
  <si>
    <t>PUNCTAJ RESURSE UMANE</t>
  </si>
  <si>
    <t>PUNCTAJ LOGISTICA</t>
  </si>
  <si>
    <t xml:space="preserve">TOTAL  </t>
  </si>
  <si>
    <t>ACT ADITIONALE PENTRU RADIOGRAFII DENTARE LA CONTRACTUL DE MEDICINA DENTARA</t>
  </si>
  <si>
    <t>SC MULTIDENT SRL</t>
  </si>
  <si>
    <t>P0195</t>
  </si>
  <si>
    <t>SC CMDTA DR OVIDIU CHIRIAC</t>
  </si>
  <si>
    <t>P0247</t>
  </si>
  <si>
    <t>SC PHOENIX IMAGISTIC CENTER SRL</t>
  </si>
  <si>
    <t>INSTITUTUL NATIONAL PENTRU SANATATEA MAMEI SI COPILULUI "ALESSANDRESCU - RUSESCU"</t>
  </si>
  <si>
    <t>INSTITUTUL DE ENDOCRINOLOGIE "DR. C. I. PARHON" BUCURESTI</t>
  </si>
  <si>
    <t>SC IDS HISTRIA SRL</t>
  </si>
  <si>
    <t>SC SANA MONITORING SRL</t>
  </si>
  <si>
    <t>P0296</t>
  </si>
  <si>
    <t>P0297</t>
  </si>
  <si>
    <t>P0298</t>
  </si>
  <si>
    <t>P0299</t>
  </si>
  <si>
    <t>28.07.2016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</si>
</sst>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7" formatCode="_-* #,##0.00\ _l_e_i_-;\-* #,##0.00\ _l_e_i_-;_-* &quot;-&quot;??\ _l_e_i_-;_-@_-"/>
  </numFmts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14" fontId="2" fillId="0" borderId="0" xfId="3" applyNumberFormat="1" applyFont="1" applyFill="1" applyBorder="1"/>
    <xf numFmtId="0" fontId="4" fillId="0" borderId="0" xfId="0" applyFont="1" applyFill="1"/>
    <xf numFmtId="43" fontId="5" fillId="0" borderId="1" xfId="1" applyFont="1" applyFill="1" applyBorder="1" applyAlignment="1">
      <alignment horizontal="center" wrapText="1"/>
    </xf>
    <xf numFmtId="43" fontId="5" fillId="0" borderId="1" xfId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0" fontId="4" fillId="0" borderId="0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3" applyFont="1" applyFill="1" applyBorder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/>
    <xf numFmtId="43" fontId="3" fillId="0" borderId="1" xfId="1" applyFont="1" applyFill="1" applyBorder="1"/>
    <xf numFmtId="0" fontId="2" fillId="0" borderId="0" xfId="3" applyFont="1" applyFill="1" applyAlignment="1">
      <alignment horizontal="center"/>
    </xf>
    <xf numFmtId="0" fontId="2" fillId="0" borderId="0" xfId="3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3" applyFont="1" applyFill="1" applyBorder="1"/>
    <xf numFmtId="0" fontId="4" fillId="0" borderId="0" xfId="3" applyFont="1" applyFill="1" applyBorder="1" applyAlignment="1">
      <alignment horizontal="center"/>
    </xf>
    <xf numFmtId="43" fontId="5" fillId="0" borderId="1" xfId="1" applyFont="1" applyFill="1" applyBorder="1"/>
    <xf numFmtId="0" fontId="3" fillId="0" borderId="1" xfId="0" applyFont="1" applyFill="1" applyBorder="1"/>
    <xf numFmtId="43" fontId="3" fillId="0" borderId="1" xfId="0" applyNumberFormat="1" applyFont="1" applyFill="1" applyBorder="1"/>
    <xf numFmtId="0" fontId="3" fillId="0" borderId="0" xfId="0" applyFont="1" applyFill="1" applyBorder="1"/>
    <xf numFmtId="167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67" fontId="2" fillId="0" borderId="0" xfId="0" applyNumberFormat="1" applyFont="1" applyFill="1" applyBorder="1"/>
    <xf numFmtId="0" fontId="5" fillId="0" borderId="1" xfId="0" applyFont="1" applyBorder="1" applyAlignment="1">
      <alignment wrapText="1"/>
    </xf>
    <xf numFmtId="0" fontId="4" fillId="0" borderId="1" xfId="3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3" applyFont="1" applyFill="1" applyBorder="1"/>
    <xf numFmtId="0" fontId="4" fillId="0" borderId="2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52">
    <cellStyle name="Comma" xfId="1" builtinId="3"/>
    <cellStyle name="Comma 10" xfId="5"/>
    <cellStyle name="Comma 11" xfId="6"/>
    <cellStyle name="Comma 12" xfId="7"/>
    <cellStyle name="Comma 13" xfId="8"/>
    <cellStyle name="Comma 2" xfId="9"/>
    <cellStyle name="Comma 2 2" xfId="10"/>
    <cellStyle name="Comma 2 3" xfId="11"/>
    <cellStyle name="Comma 2 6" xfId="12"/>
    <cellStyle name="Comma 3" xfId="13"/>
    <cellStyle name="Comma 4" xfId="14"/>
    <cellStyle name="Comma 5" xfId="15"/>
    <cellStyle name="Comma 6" xfId="16"/>
    <cellStyle name="Comma 7" xfId="17"/>
    <cellStyle name="Comma 8" xfId="18"/>
    <cellStyle name="Comma 8 2" xfId="19"/>
    <cellStyle name="Comma 9" xfId="20"/>
    <cellStyle name="Normal" xfId="0" builtinId="0"/>
    <cellStyle name="Normal 10" xfId="21"/>
    <cellStyle name="Normal 11" xfId="22"/>
    <cellStyle name="Normal 11 2" xfId="23"/>
    <cellStyle name="Normal 11 3" xfId="24"/>
    <cellStyle name="Normal 12" xfId="25"/>
    <cellStyle name="Normal 2" xfId="26"/>
    <cellStyle name="Normal 2 2" xfId="2"/>
    <cellStyle name="Normal 2 2 2" xfId="27"/>
    <cellStyle name="Normal 2 2 3" xfId="28"/>
    <cellStyle name="Normal 2 3" xfId="29"/>
    <cellStyle name="Normal 3" xfId="30"/>
    <cellStyle name="Normal 4" xfId="4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8 2" xfId="37"/>
    <cellStyle name="Normal 8 3" xfId="38"/>
    <cellStyle name="Normal 9" xfId="39"/>
    <cellStyle name="Normal_PLAFON RAPORTAT TRIM.II,III 2004" xfId="3"/>
    <cellStyle name="Percent 10" xfId="40"/>
    <cellStyle name="Percent 11" xfId="41"/>
    <cellStyle name="Percent 12" xfId="42"/>
    <cellStyle name="Percent 13" xfId="43"/>
    <cellStyle name="Percent 2" xfId="44"/>
    <cellStyle name="Percent 3" xfId="45"/>
    <cellStyle name="Percent 4" xfId="46"/>
    <cellStyle name="Percent 5" xfId="47"/>
    <cellStyle name="Percent 6" xfId="48"/>
    <cellStyle name="Percent 7" xfId="49"/>
    <cellStyle name="Percent 8" xfId="50"/>
    <cellStyle name="Percent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Q74"/>
  <sheetViews>
    <sheetView zoomScaleNormal="100" workbookViewId="0">
      <pane ySplit="7" topLeftCell="A8" activePane="bottomLeft" state="frozen"/>
      <selection activeCell="C7" sqref="C7:C8"/>
      <selection pane="bottomLeft" activeCell="D6" sqref="D6:G6"/>
    </sheetView>
  </sheetViews>
  <sheetFormatPr defaultRowHeight="12.75"/>
  <cols>
    <col min="1" max="1" width="9.140625" style="11"/>
    <col min="2" max="2" width="9.85546875" style="17" customWidth="1"/>
    <col min="3" max="3" width="36.28515625" style="18" customWidth="1"/>
    <col min="4" max="4" width="14" style="11" customWidth="1"/>
    <col min="5" max="5" width="15.28515625" style="11" customWidth="1"/>
    <col min="6" max="6" width="12.7109375" style="11" customWidth="1"/>
    <col min="7" max="7" width="14" style="11" customWidth="1"/>
    <col min="8" max="8" width="18.7109375" style="11" customWidth="1"/>
    <col min="9" max="17" width="9.140625" style="5"/>
    <col min="18" max="16384" width="9.140625" style="11"/>
  </cols>
  <sheetData>
    <row r="2" spans="1:8">
      <c r="C2" s="8"/>
    </row>
    <row r="3" spans="1:8" ht="15.75">
      <c r="A3" s="18"/>
      <c r="B3" s="6"/>
      <c r="C3" s="19" t="s">
        <v>117</v>
      </c>
    </row>
    <row r="4" spans="1:8" ht="15.75">
      <c r="A4" s="5"/>
      <c r="B4" s="6"/>
      <c r="C4" s="20" t="s">
        <v>114</v>
      </c>
      <c r="E4" s="2" t="s">
        <v>118</v>
      </c>
    </row>
    <row r="5" spans="1:8" s="5" customFormat="1">
      <c r="B5" s="21"/>
      <c r="C5" s="1"/>
      <c r="E5" s="1" t="s">
        <v>141</v>
      </c>
    </row>
    <row r="6" spans="1:8" ht="12.75" customHeight="1">
      <c r="A6" s="36" t="s">
        <v>119</v>
      </c>
      <c r="B6" s="31" t="s">
        <v>120</v>
      </c>
      <c r="C6" s="37" t="s">
        <v>121</v>
      </c>
      <c r="D6" s="35" t="s">
        <v>115</v>
      </c>
      <c r="E6" s="35"/>
      <c r="F6" s="35"/>
      <c r="G6" s="35"/>
      <c r="H6" s="38" t="s">
        <v>122</v>
      </c>
    </row>
    <row r="7" spans="1:8" ht="38.25">
      <c r="A7" s="36"/>
      <c r="B7" s="31"/>
      <c r="C7" s="37"/>
      <c r="D7" s="9" t="s">
        <v>123</v>
      </c>
      <c r="E7" s="9" t="s">
        <v>124</v>
      </c>
      <c r="F7" s="9" t="s">
        <v>125</v>
      </c>
      <c r="G7" s="10" t="s">
        <v>116</v>
      </c>
      <c r="H7" s="39"/>
    </row>
    <row r="8" spans="1:8" ht="15">
      <c r="A8" s="12">
        <v>1</v>
      </c>
      <c r="B8" s="3" t="s">
        <v>0</v>
      </c>
      <c r="C8" s="3" t="s">
        <v>1</v>
      </c>
      <c r="D8" s="22">
        <v>65.5</v>
      </c>
      <c r="E8" s="22">
        <v>72</v>
      </c>
      <c r="F8" s="22">
        <v>12</v>
      </c>
      <c r="G8" s="22">
        <f>D8+E8+F8</f>
        <v>149.5</v>
      </c>
      <c r="H8" s="22">
        <v>0</v>
      </c>
    </row>
    <row r="9" spans="1:8" ht="15">
      <c r="A9" s="12">
        <v>2</v>
      </c>
      <c r="B9" s="3" t="s">
        <v>2</v>
      </c>
      <c r="C9" s="3" t="s">
        <v>3</v>
      </c>
      <c r="D9" s="22">
        <v>835.5</v>
      </c>
      <c r="E9" s="22">
        <v>318</v>
      </c>
      <c r="F9" s="22">
        <f>17+12+12+12</f>
        <v>53</v>
      </c>
      <c r="G9" s="22">
        <f t="shared" ref="G9:G70" si="0">D9+E9+F9</f>
        <v>1206.5</v>
      </c>
      <c r="H9" s="22">
        <f>30+30+30+30</f>
        <v>120</v>
      </c>
    </row>
    <row r="10" spans="1:8" ht="30">
      <c r="A10" s="12">
        <v>3</v>
      </c>
      <c r="B10" s="3" t="s">
        <v>4</v>
      </c>
      <c r="C10" s="3" t="s">
        <v>5</v>
      </c>
      <c r="D10" s="22">
        <v>44</v>
      </c>
      <c r="E10" s="22">
        <v>48</v>
      </c>
      <c r="F10" s="22">
        <v>12</v>
      </c>
      <c r="G10" s="22">
        <f t="shared" si="0"/>
        <v>104</v>
      </c>
      <c r="H10" s="22">
        <v>0</v>
      </c>
    </row>
    <row r="11" spans="1:8" ht="15">
      <c r="A11" s="12">
        <v>4</v>
      </c>
      <c r="B11" s="3" t="s">
        <v>6</v>
      </c>
      <c r="C11" s="3" t="s">
        <v>7</v>
      </c>
      <c r="D11" s="22">
        <v>65.5</v>
      </c>
      <c r="E11" s="22">
        <v>68</v>
      </c>
      <c r="F11" s="22">
        <v>0</v>
      </c>
      <c r="G11" s="22">
        <f t="shared" si="0"/>
        <v>133.5</v>
      </c>
      <c r="H11" s="22">
        <v>0</v>
      </c>
    </row>
    <row r="12" spans="1:8" ht="15">
      <c r="A12" s="12">
        <v>5</v>
      </c>
      <c r="B12" s="3" t="s">
        <v>8</v>
      </c>
      <c r="C12" s="3" t="s">
        <v>9</v>
      </c>
      <c r="D12" s="22">
        <v>1757</v>
      </c>
      <c r="E12" s="22">
        <v>767.83</v>
      </c>
      <c r="F12" s="22">
        <f>35+12+12+12+12+12</f>
        <v>95</v>
      </c>
      <c r="G12" s="22">
        <f t="shared" si="0"/>
        <v>2619.83</v>
      </c>
      <c r="H12" s="22">
        <f>30+30+30</f>
        <v>90</v>
      </c>
    </row>
    <row r="13" spans="1:8" ht="15">
      <c r="A13" s="12">
        <v>6</v>
      </c>
      <c r="B13" s="3" t="s">
        <v>10</v>
      </c>
      <c r="C13" s="3" t="s">
        <v>11</v>
      </c>
      <c r="D13" s="22">
        <v>215.5</v>
      </c>
      <c r="E13" s="22">
        <v>176.67</v>
      </c>
      <c r="F13" s="22">
        <f>17+12+12</f>
        <v>41</v>
      </c>
      <c r="G13" s="22">
        <f t="shared" si="0"/>
        <v>433.16999999999996</v>
      </c>
      <c r="H13" s="22">
        <v>30</v>
      </c>
    </row>
    <row r="14" spans="1:8" ht="15">
      <c r="A14" s="12">
        <v>7</v>
      </c>
      <c r="B14" s="3" t="s">
        <v>12</v>
      </c>
      <c r="C14" s="3" t="s">
        <v>13</v>
      </c>
      <c r="D14" s="22">
        <v>446</v>
      </c>
      <c r="E14" s="22">
        <v>247.2</v>
      </c>
      <c r="F14" s="22">
        <v>30</v>
      </c>
      <c r="G14" s="22">
        <f t="shared" si="0"/>
        <v>723.2</v>
      </c>
      <c r="H14" s="22">
        <v>60</v>
      </c>
    </row>
    <row r="15" spans="1:8" ht="30">
      <c r="A15" s="12">
        <v>8</v>
      </c>
      <c r="B15" s="3" t="s">
        <v>14</v>
      </c>
      <c r="C15" s="3" t="s">
        <v>15</v>
      </c>
      <c r="D15" s="22">
        <v>74</v>
      </c>
      <c r="E15" s="22">
        <v>46.33</v>
      </c>
      <c r="F15" s="22">
        <v>30</v>
      </c>
      <c r="G15" s="22">
        <f t="shared" si="0"/>
        <v>150.32999999999998</v>
      </c>
      <c r="H15" s="22">
        <v>0</v>
      </c>
    </row>
    <row r="16" spans="1:8" ht="15">
      <c r="A16" s="12">
        <v>9</v>
      </c>
      <c r="B16" s="3" t="s">
        <v>16</v>
      </c>
      <c r="C16" s="3" t="s">
        <v>17</v>
      </c>
      <c r="D16" s="22">
        <v>86</v>
      </c>
      <c r="E16" s="22">
        <v>66</v>
      </c>
      <c r="F16" s="22">
        <v>17</v>
      </c>
      <c r="G16" s="22">
        <f t="shared" si="0"/>
        <v>169</v>
      </c>
      <c r="H16" s="22">
        <v>0</v>
      </c>
    </row>
    <row r="17" spans="1:8" ht="15">
      <c r="A17" s="12">
        <v>10</v>
      </c>
      <c r="B17" s="3" t="s">
        <v>18</v>
      </c>
      <c r="C17" s="3" t="s">
        <v>19</v>
      </c>
      <c r="D17" s="22">
        <v>2035.25</v>
      </c>
      <c r="E17" s="22">
        <v>873.5</v>
      </c>
      <c r="F17" s="22">
        <f>35+12+12+12+12</f>
        <v>83</v>
      </c>
      <c r="G17" s="22">
        <f t="shared" si="0"/>
        <v>2991.75</v>
      </c>
      <c r="H17" s="22">
        <f>30+30+30</f>
        <v>90</v>
      </c>
    </row>
    <row r="18" spans="1:8" ht="15">
      <c r="A18" s="12">
        <v>11</v>
      </c>
      <c r="B18" s="3" t="s">
        <v>20</v>
      </c>
      <c r="C18" s="3" t="s">
        <v>21</v>
      </c>
      <c r="D18" s="22">
        <v>20.75</v>
      </c>
      <c r="E18" s="22">
        <v>68</v>
      </c>
      <c r="F18" s="22">
        <v>7</v>
      </c>
      <c r="G18" s="22">
        <f t="shared" si="0"/>
        <v>95.75</v>
      </c>
      <c r="H18" s="22">
        <v>0</v>
      </c>
    </row>
    <row r="19" spans="1:8" ht="15">
      <c r="A19" s="12">
        <v>12</v>
      </c>
      <c r="B19" s="3" t="s">
        <v>22</v>
      </c>
      <c r="C19" s="3" t="s">
        <v>23</v>
      </c>
      <c r="D19" s="22">
        <v>3</v>
      </c>
      <c r="E19" s="22">
        <v>53.33</v>
      </c>
      <c r="F19" s="22">
        <v>0</v>
      </c>
      <c r="G19" s="22">
        <f t="shared" si="0"/>
        <v>56.33</v>
      </c>
      <c r="H19" s="22">
        <v>0</v>
      </c>
    </row>
    <row r="20" spans="1:8" ht="15">
      <c r="A20" s="12">
        <v>13</v>
      </c>
      <c r="B20" s="3" t="s">
        <v>24</v>
      </c>
      <c r="C20" s="3" t="s">
        <v>25</v>
      </c>
      <c r="D20" s="22">
        <v>45.25</v>
      </c>
      <c r="E20" s="22">
        <v>68</v>
      </c>
      <c r="F20" s="22">
        <v>0</v>
      </c>
      <c r="G20" s="22">
        <f t="shared" si="0"/>
        <v>113.25</v>
      </c>
      <c r="H20" s="22">
        <v>0</v>
      </c>
    </row>
    <row r="21" spans="1:8" ht="15">
      <c r="A21" s="12">
        <v>14</v>
      </c>
      <c r="B21" s="3" t="s">
        <v>26</v>
      </c>
      <c r="C21" s="3" t="s">
        <v>27</v>
      </c>
      <c r="D21" s="22">
        <v>237.75</v>
      </c>
      <c r="E21" s="22">
        <v>134</v>
      </c>
      <c r="F21" s="22">
        <v>12</v>
      </c>
      <c r="G21" s="22">
        <f t="shared" si="0"/>
        <v>383.75</v>
      </c>
      <c r="H21" s="22">
        <v>30</v>
      </c>
    </row>
    <row r="22" spans="1:8" ht="30">
      <c r="A22" s="12">
        <v>15</v>
      </c>
      <c r="B22" s="3" t="s">
        <v>28</v>
      </c>
      <c r="C22" s="3" t="s">
        <v>29</v>
      </c>
      <c r="D22" s="22">
        <v>11</v>
      </c>
      <c r="E22" s="22">
        <v>45</v>
      </c>
      <c r="F22" s="22">
        <v>0</v>
      </c>
      <c r="G22" s="22">
        <f t="shared" si="0"/>
        <v>56</v>
      </c>
      <c r="H22" s="22">
        <v>0</v>
      </c>
    </row>
    <row r="23" spans="1:8" ht="30">
      <c r="A23" s="12">
        <v>16</v>
      </c>
      <c r="B23" s="3" t="s">
        <v>30</v>
      </c>
      <c r="C23" s="3" t="s">
        <v>31</v>
      </c>
      <c r="D23" s="22">
        <v>1689</v>
      </c>
      <c r="E23" s="22">
        <v>610.83000000000004</v>
      </c>
      <c r="F23" s="22">
        <f>35+12+12+12+12</f>
        <v>83</v>
      </c>
      <c r="G23" s="22">
        <f t="shared" si="0"/>
        <v>2382.83</v>
      </c>
      <c r="H23" s="22">
        <f>60+30+60+60+60</f>
        <v>270</v>
      </c>
    </row>
    <row r="24" spans="1:8" ht="15">
      <c r="A24" s="12">
        <v>17</v>
      </c>
      <c r="B24" s="3" t="s">
        <v>32</v>
      </c>
      <c r="C24" s="3" t="s">
        <v>33</v>
      </c>
      <c r="D24" s="22">
        <v>6</v>
      </c>
      <c r="E24" s="22">
        <v>72</v>
      </c>
      <c r="F24" s="22">
        <v>2</v>
      </c>
      <c r="G24" s="22">
        <f t="shared" si="0"/>
        <v>80</v>
      </c>
      <c r="H24" s="22">
        <v>0</v>
      </c>
    </row>
    <row r="25" spans="1:8" ht="15">
      <c r="A25" s="12">
        <v>18</v>
      </c>
      <c r="B25" s="3" t="s">
        <v>34</v>
      </c>
      <c r="C25" s="3" t="s">
        <v>35</v>
      </c>
      <c r="D25" s="22">
        <v>2401.25</v>
      </c>
      <c r="E25" s="22">
        <v>746</v>
      </c>
      <c r="F25" s="22">
        <f>35+12+12+12+12</f>
        <v>83</v>
      </c>
      <c r="G25" s="22">
        <f t="shared" si="0"/>
        <v>3230.25</v>
      </c>
      <c r="H25" s="22">
        <f>30+30+30+30+30</f>
        <v>150</v>
      </c>
    </row>
    <row r="26" spans="1:8" ht="15">
      <c r="A26" s="12">
        <v>19</v>
      </c>
      <c r="B26" s="3" t="s">
        <v>36</v>
      </c>
      <c r="C26" s="3" t="s">
        <v>37</v>
      </c>
      <c r="D26" s="22">
        <v>27</v>
      </c>
      <c r="E26" s="22">
        <v>48</v>
      </c>
      <c r="F26" s="22">
        <v>17</v>
      </c>
      <c r="G26" s="22">
        <f t="shared" si="0"/>
        <v>92</v>
      </c>
      <c r="H26" s="22">
        <v>0</v>
      </c>
    </row>
    <row r="27" spans="1:8" ht="15">
      <c r="A27" s="12">
        <v>20</v>
      </c>
      <c r="B27" s="3" t="s">
        <v>38</v>
      </c>
      <c r="C27" s="3" t="s">
        <v>39</v>
      </c>
      <c r="D27" s="22">
        <v>24.5</v>
      </c>
      <c r="E27" s="22">
        <v>43.17</v>
      </c>
      <c r="F27" s="22">
        <v>17</v>
      </c>
      <c r="G27" s="22">
        <f t="shared" si="0"/>
        <v>84.67</v>
      </c>
      <c r="H27" s="22">
        <v>0</v>
      </c>
    </row>
    <row r="28" spans="1:8" ht="30">
      <c r="A28" s="12">
        <v>21</v>
      </c>
      <c r="B28" s="3" t="s">
        <v>40</v>
      </c>
      <c r="C28" s="3" t="s">
        <v>41</v>
      </c>
      <c r="D28" s="22">
        <v>1396.75</v>
      </c>
      <c r="E28" s="22">
        <v>401</v>
      </c>
      <c r="F28" s="22">
        <f>27+12+12+12+12</f>
        <v>75</v>
      </c>
      <c r="G28" s="22">
        <f t="shared" si="0"/>
        <v>1872.75</v>
      </c>
      <c r="H28" s="22">
        <v>30</v>
      </c>
    </row>
    <row r="29" spans="1:8" ht="15">
      <c r="A29" s="12">
        <v>22</v>
      </c>
      <c r="B29" s="3" t="s">
        <v>42</v>
      </c>
      <c r="C29" s="3" t="s">
        <v>43</v>
      </c>
      <c r="D29" s="22">
        <v>1601.25</v>
      </c>
      <c r="E29" s="22">
        <v>461</v>
      </c>
      <c r="F29" s="22">
        <f>35+12</f>
        <v>47</v>
      </c>
      <c r="G29" s="22">
        <f t="shared" si="0"/>
        <v>2109.25</v>
      </c>
      <c r="H29" s="22">
        <v>30</v>
      </c>
    </row>
    <row r="30" spans="1:8" ht="30">
      <c r="A30" s="12">
        <v>23</v>
      </c>
      <c r="B30" s="3" t="s">
        <v>44</v>
      </c>
      <c r="C30" s="3" t="s">
        <v>45</v>
      </c>
      <c r="D30" s="22">
        <v>126</v>
      </c>
      <c r="E30" s="22">
        <v>87</v>
      </c>
      <c r="F30" s="22">
        <v>17</v>
      </c>
      <c r="G30" s="22">
        <f t="shared" si="0"/>
        <v>230</v>
      </c>
      <c r="H30" s="22">
        <v>30</v>
      </c>
    </row>
    <row r="31" spans="1:8" ht="30">
      <c r="A31" s="12">
        <v>24</v>
      </c>
      <c r="B31" s="3" t="s">
        <v>46</v>
      </c>
      <c r="C31" s="3" t="s">
        <v>47</v>
      </c>
      <c r="D31" s="22">
        <v>45</v>
      </c>
      <c r="E31" s="22">
        <v>77</v>
      </c>
      <c r="F31" s="22">
        <v>17</v>
      </c>
      <c r="G31" s="22">
        <f t="shared" si="0"/>
        <v>139</v>
      </c>
      <c r="H31" s="22">
        <v>0</v>
      </c>
    </row>
    <row r="32" spans="1:8" ht="15">
      <c r="A32" s="12">
        <v>25</v>
      </c>
      <c r="B32" s="4" t="s">
        <v>48</v>
      </c>
      <c r="C32" s="3" t="s">
        <v>49</v>
      </c>
      <c r="D32" s="22">
        <v>274</v>
      </c>
      <c r="E32" s="22">
        <v>185.5</v>
      </c>
      <c r="F32" s="22">
        <v>2</v>
      </c>
      <c r="G32" s="22">
        <f t="shared" si="0"/>
        <v>461.5</v>
      </c>
      <c r="H32" s="22">
        <v>30</v>
      </c>
    </row>
    <row r="33" spans="1:8" ht="30">
      <c r="A33" s="12">
        <v>26</v>
      </c>
      <c r="B33" s="4" t="s">
        <v>50</v>
      </c>
      <c r="C33" s="3" t="s">
        <v>51</v>
      </c>
      <c r="D33" s="22">
        <v>127.5</v>
      </c>
      <c r="E33" s="22">
        <v>126.75</v>
      </c>
      <c r="F33" s="22">
        <v>17</v>
      </c>
      <c r="G33" s="22">
        <f t="shared" si="0"/>
        <v>271.25</v>
      </c>
      <c r="H33" s="22">
        <v>30</v>
      </c>
    </row>
    <row r="34" spans="1:8" ht="15">
      <c r="A34" s="12">
        <v>27</v>
      </c>
      <c r="B34" s="4" t="s">
        <v>52</v>
      </c>
      <c r="C34" s="3" t="s">
        <v>53</v>
      </c>
      <c r="D34" s="22">
        <v>1007.5</v>
      </c>
      <c r="E34" s="22">
        <v>383</v>
      </c>
      <c r="F34" s="22">
        <f>17+22</f>
        <v>39</v>
      </c>
      <c r="G34" s="22">
        <f t="shared" si="0"/>
        <v>1429.5</v>
      </c>
      <c r="H34" s="22">
        <f>30+30</f>
        <v>60</v>
      </c>
    </row>
    <row r="35" spans="1:8" ht="30">
      <c r="A35" s="12">
        <v>28</v>
      </c>
      <c r="B35" s="4" t="s">
        <v>54</v>
      </c>
      <c r="C35" s="3" t="s">
        <v>55</v>
      </c>
      <c r="D35" s="22">
        <v>90</v>
      </c>
      <c r="E35" s="22">
        <v>68</v>
      </c>
      <c r="F35" s="22">
        <v>7</v>
      </c>
      <c r="G35" s="22">
        <f t="shared" si="0"/>
        <v>165</v>
      </c>
      <c r="H35" s="22">
        <v>0</v>
      </c>
    </row>
    <row r="36" spans="1:8" ht="15">
      <c r="A36" s="12">
        <v>29</v>
      </c>
      <c r="B36" s="4" t="s">
        <v>56</v>
      </c>
      <c r="C36" s="3" t="s">
        <v>57</v>
      </c>
      <c r="D36" s="22">
        <v>8</v>
      </c>
      <c r="E36" s="22">
        <v>73</v>
      </c>
      <c r="F36" s="22">
        <v>0</v>
      </c>
      <c r="G36" s="22">
        <f t="shared" si="0"/>
        <v>81</v>
      </c>
      <c r="H36" s="22">
        <v>0</v>
      </c>
    </row>
    <row r="37" spans="1:8" ht="30">
      <c r="A37" s="12">
        <v>30</v>
      </c>
      <c r="B37" s="4" t="s">
        <v>58</v>
      </c>
      <c r="C37" s="3" t="s">
        <v>59</v>
      </c>
      <c r="D37" s="22">
        <v>56</v>
      </c>
      <c r="E37" s="22">
        <v>182</v>
      </c>
      <c r="F37" s="22">
        <v>12</v>
      </c>
      <c r="G37" s="22">
        <f t="shared" si="0"/>
        <v>250</v>
      </c>
      <c r="H37" s="22">
        <v>30</v>
      </c>
    </row>
    <row r="38" spans="1:8" ht="45">
      <c r="A38" s="12">
        <v>31</v>
      </c>
      <c r="B38" s="4" t="s">
        <v>60</v>
      </c>
      <c r="C38" s="3" t="s">
        <v>61</v>
      </c>
      <c r="D38" s="22">
        <v>68</v>
      </c>
      <c r="E38" s="22">
        <v>44</v>
      </c>
      <c r="F38" s="22">
        <v>30</v>
      </c>
      <c r="G38" s="22">
        <f t="shared" si="0"/>
        <v>142</v>
      </c>
      <c r="H38" s="22">
        <v>0</v>
      </c>
    </row>
    <row r="39" spans="1:8" ht="15">
      <c r="A39" s="12">
        <v>32</v>
      </c>
      <c r="B39" s="4" t="s">
        <v>62</v>
      </c>
      <c r="C39" s="3" t="s">
        <v>63</v>
      </c>
      <c r="D39" s="22">
        <v>174</v>
      </c>
      <c r="E39" s="22">
        <v>131</v>
      </c>
      <c r="F39" s="22">
        <v>28</v>
      </c>
      <c r="G39" s="22">
        <f t="shared" si="0"/>
        <v>333</v>
      </c>
      <c r="H39" s="22">
        <v>30</v>
      </c>
    </row>
    <row r="40" spans="1:8" ht="15">
      <c r="A40" s="12">
        <v>33</v>
      </c>
      <c r="B40" s="3" t="s">
        <v>129</v>
      </c>
      <c r="C40" s="3" t="s">
        <v>130</v>
      </c>
      <c r="D40" s="22">
        <v>1</v>
      </c>
      <c r="E40" s="22">
        <v>78</v>
      </c>
      <c r="F40" s="22">
        <v>2</v>
      </c>
      <c r="G40" s="22">
        <f t="shared" si="0"/>
        <v>81</v>
      </c>
      <c r="H40" s="22">
        <v>0</v>
      </c>
    </row>
    <row r="41" spans="1:8" ht="15">
      <c r="A41" s="12">
        <v>34</v>
      </c>
      <c r="B41" s="4" t="s">
        <v>64</v>
      </c>
      <c r="C41" s="3" t="s">
        <v>65</v>
      </c>
      <c r="D41" s="22">
        <v>186</v>
      </c>
      <c r="E41" s="22">
        <v>72</v>
      </c>
      <c r="F41" s="22">
        <v>30</v>
      </c>
      <c r="G41" s="22">
        <f t="shared" si="0"/>
        <v>288</v>
      </c>
      <c r="H41" s="22">
        <v>30</v>
      </c>
    </row>
    <row r="42" spans="1:8" ht="30">
      <c r="A42" s="12">
        <v>35</v>
      </c>
      <c r="B42" s="4" t="s">
        <v>66</v>
      </c>
      <c r="C42" s="3" t="s">
        <v>67</v>
      </c>
      <c r="D42" s="22">
        <v>106.5</v>
      </c>
      <c r="E42" s="22">
        <v>96.33</v>
      </c>
      <c r="F42" s="22">
        <v>17</v>
      </c>
      <c r="G42" s="22">
        <f t="shared" si="0"/>
        <v>219.82999999999998</v>
      </c>
      <c r="H42" s="22">
        <v>30</v>
      </c>
    </row>
    <row r="43" spans="1:8" ht="15">
      <c r="A43" s="12">
        <v>36</v>
      </c>
      <c r="B43" s="4" t="s">
        <v>68</v>
      </c>
      <c r="C43" s="3" t="s">
        <v>69</v>
      </c>
      <c r="D43" s="22">
        <v>574</v>
      </c>
      <c r="E43" s="22">
        <v>248.23</v>
      </c>
      <c r="F43" s="22">
        <v>27</v>
      </c>
      <c r="G43" s="22">
        <f t="shared" si="0"/>
        <v>849.23</v>
      </c>
      <c r="H43" s="22">
        <v>60</v>
      </c>
    </row>
    <row r="44" spans="1:8" ht="30">
      <c r="A44" s="12">
        <v>37</v>
      </c>
      <c r="B44" s="3" t="s">
        <v>70</v>
      </c>
      <c r="C44" s="3" t="s">
        <v>71</v>
      </c>
      <c r="D44" s="22">
        <v>18</v>
      </c>
      <c r="E44" s="22">
        <v>46</v>
      </c>
      <c r="F44" s="22">
        <v>2</v>
      </c>
      <c r="G44" s="22">
        <f t="shared" si="0"/>
        <v>66</v>
      </c>
      <c r="H44" s="22">
        <v>0</v>
      </c>
    </row>
    <row r="45" spans="1:8" ht="15">
      <c r="A45" s="12">
        <v>38</v>
      </c>
      <c r="B45" s="3" t="s">
        <v>72</v>
      </c>
      <c r="C45" s="3" t="s">
        <v>73</v>
      </c>
      <c r="D45" s="22">
        <v>269</v>
      </c>
      <c r="E45" s="22">
        <v>134</v>
      </c>
      <c r="F45" s="22">
        <v>4</v>
      </c>
      <c r="G45" s="22">
        <f t="shared" si="0"/>
        <v>407</v>
      </c>
      <c r="H45" s="22">
        <v>0</v>
      </c>
    </row>
    <row r="46" spans="1:8" ht="30">
      <c r="A46" s="12">
        <v>39</v>
      </c>
      <c r="B46" s="4" t="s">
        <v>74</v>
      </c>
      <c r="C46" s="3" t="s">
        <v>75</v>
      </c>
      <c r="D46" s="22">
        <v>73.5</v>
      </c>
      <c r="E46" s="22">
        <v>38</v>
      </c>
      <c r="F46" s="22">
        <v>29</v>
      </c>
      <c r="G46" s="22">
        <f t="shared" si="0"/>
        <v>140.5</v>
      </c>
      <c r="H46" s="22">
        <v>0</v>
      </c>
    </row>
    <row r="47" spans="1:8" ht="30">
      <c r="A47" s="12">
        <v>40</v>
      </c>
      <c r="B47" s="4" t="s">
        <v>76</v>
      </c>
      <c r="C47" s="3" t="s">
        <v>77</v>
      </c>
      <c r="D47" s="22">
        <v>141</v>
      </c>
      <c r="E47" s="22">
        <v>50</v>
      </c>
      <c r="F47" s="22">
        <v>12</v>
      </c>
      <c r="G47" s="22">
        <f t="shared" si="0"/>
        <v>203</v>
      </c>
      <c r="H47" s="22">
        <v>0</v>
      </c>
    </row>
    <row r="48" spans="1:8" ht="15">
      <c r="A48" s="12">
        <v>41</v>
      </c>
      <c r="B48" s="4" t="s">
        <v>78</v>
      </c>
      <c r="C48" s="3" t="s">
        <v>79</v>
      </c>
      <c r="D48" s="22">
        <v>215.5</v>
      </c>
      <c r="E48" s="22">
        <v>170</v>
      </c>
      <c r="F48" s="22">
        <v>30</v>
      </c>
      <c r="G48" s="22">
        <f t="shared" si="0"/>
        <v>415.5</v>
      </c>
      <c r="H48" s="22">
        <v>30</v>
      </c>
    </row>
    <row r="49" spans="1:8" ht="30">
      <c r="A49" s="12">
        <v>42</v>
      </c>
      <c r="B49" s="4" t="s">
        <v>80</v>
      </c>
      <c r="C49" s="3" t="s">
        <v>81</v>
      </c>
      <c r="D49" s="22">
        <v>1092.25</v>
      </c>
      <c r="E49" s="22">
        <v>424.8</v>
      </c>
      <c r="F49" s="22">
        <f>12+35+12</f>
        <v>59</v>
      </c>
      <c r="G49" s="22">
        <f t="shared" si="0"/>
        <v>1576.05</v>
      </c>
      <c r="H49" s="22">
        <v>180</v>
      </c>
    </row>
    <row r="50" spans="1:8" ht="30">
      <c r="A50" s="12">
        <v>43</v>
      </c>
      <c r="B50" s="4" t="s">
        <v>131</v>
      </c>
      <c r="C50" s="3" t="s">
        <v>132</v>
      </c>
      <c r="D50" s="22">
        <v>157</v>
      </c>
      <c r="E50" s="22">
        <v>46.9</v>
      </c>
      <c r="F50" s="22">
        <v>30</v>
      </c>
      <c r="G50" s="22">
        <f t="shared" si="0"/>
        <v>233.9</v>
      </c>
      <c r="H50" s="22">
        <v>0</v>
      </c>
    </row>
    <row r="51" spans="1:8" ht="30">
      <c r="A51" s="12">
        <v>44</v>
      </c>
      <c r="B51" s="4" t="s">
        <v>82</v>
      </c>
      <c r="C51" s="3" t="s">
        <v>83</v>
      </c>
      <c r="D51" s="22">
        <v>153</v>
      </c>
      <c r="E51" s="22">
        <v>88</v>
      </c>
      <c r="F51" s="22">
        <v>35</v>
      </c>
      <c r="G51" s="22">
        <f t="shared" si="0"/>
        <v>276</v>
      </c>
      <c r="H51" s="22">
        <v>30</v>
      </c>
    </row>
    <row r="52" spans="1:8" ht="15">
      <c r="A52" s="12">
        <v>45</v>
      </c>
      <c r="B52" s="4" t="s">
        <v>84</v>
      </c>
      <c r="C52" s="3" t="s">
        <v>85</v>
      </c>
      <c r="D52" s="22">
        <v>144</v>
      </c>
      <c r="E52" s="22">
        <v>125</v>
      </c>
      <c r="F52" s="22">
        <v>12</v>
      </c>
      <c r="G52" s="22">
        <f t="shared" si="0"/>
        <v>281</v>
      </c>
      <c r="H52" s="22">
        <v>30</v>
      </c>
    </row>
    <row r="53" spans="1:8" ht="15">
      <c r="A53" s="12">
        <v>46</v>
      </c>
      <c r="B53" s="4" t="s">
        <v>86</v>
      </c>
      <c r="C53" s="3" t="s">
        <v>87</v>
      </c>
      <c r="D53" s="22">
        <v>571.5</v>
      </c>
      <c r="E53" s="22">
        <v>164</v>
      </c>
      <c r="F53" s="22">
        <v>7</v>
      </c>
      <c r="G53" s="22">
        <f t="shared" si="0"/>
        <v>742.5</v>
      </c>
      <c r="H53" s="22">
        <v>30</v>
      </c>
    </row>
    <row r="54" spans="1:8" s="5" customFormat="1" ht="15">
      <c r="A54" s="12">
        <v>47</v>
      </c>
      <c r="B54" s="4" t="s">
        <v>88</v>
      </c>
      <c r="C54" s="4" t="s">
        <v>89</v>
      </c>
      <c r="D54" s="22">
        <v>657</v>
      </c>
      <c r="E54" s="22">
        <v>281.47000000000003</v>
      </c>
      <c r="F54" s="22">
        <v>35</v>
      </c>
      <c r="G54" s="22">
        <f t="shared" si="0"/>
        <v>973.47</v>
      </c>
      <c r="H54" s="22">
        <v>60</v>
      </c>
    </row>
    <row r="55" spans="1:8" ht="15">
      <c r="A55" s="12">
        <v>48</v>
      </c>
      <c r="B55" s="4" t="s">
        <v>90</v>
      </c>
      <c r="C55" s="4" t="s">
        <v>91</v>
      </c>
      <c r="D55" s="22">
        <v>476</v>
      </c>
      <c r="E55" s="22">
        <v>171.33</v>
      </c>
      <c r="F55" s="22">
        <v>22</v>
      </c>
      <c r="G55" s="22">
        <f t="shared" si="0"/>
        <v>669.33</v>
      </c>
      <c r="H55" s="22">
        <v>60</v>
      </c>
    </row>
    <row r="56" spans="1:8" ht="15">
      <c r="A56" s="12">
        <v>49</v>
      </c>
      <c r="B56" s="4" t="s">
        <v>92</v>
      </c>
      <c r="C56" s="4" t="s">
        <v>93</v>
      </c>
      <c r="D56" s="22">
        <v>1045</v>
      </c>
      <c r="E56" s="22">
        <v>250</v>
      </c>
      <c r="F56" s="22">
        <v>29</v>
      </c>
      <c r="G56" s="22">
        <f t="shared" si="0"/>
        <v>1324</v>
      </c>
      <c r="H56" s="22">
        <v>60</v>
      </c>
    </row>
    <row r="57" spans="1:8" ht="15">
      <c r="A57" s="12">
        <v>50</v>
      </c>
      <c r="B57" s="4" t="s">
        <v>94</v>
      </c>
      <c r="C57" s="4" t="s">
        <v>95</v>
      </c>
      <c r="D57" s="22">
        <v>502.25</v>
      </c>
      <c r="E57" s="22">
        <v>260</v>
      </c>
      <c r="F57" s="22">
        <v>30</v>
      </c>
      <c r="G57" s="22">
        <f t="shared" si="0"/>
        <v>792.25</v>
      </c>
      <c r="H57" s="22">
        <v>30</v>
      </c>
    </row>
    <row r="58" spans="1:8" ht="15">
      <c r="A58" s="12">
        <v>51</v>
      </c>
      <c r="B58" s="4" t="s">
        <v>96</v>
      </c>
      <c r="C58" s="4" t="s">
        <v>97</v>
      </c>
      <c r="D58" s="22">
        <v>563</v>
      </c>
      <c r="E58" s="22">
        <v>178.07</v>
      </c>
      <c r="F58" s="22">
        <v>35</v>
      </c>
      <c r="G58" s="22">
        <f t="shared" si="0"/>
        <v>776.06999999999994</v>
      </c>
      <c r="H58" s="22">
        <v>30</v>
      </c>
    </row>
    <row r="59" spans="1:8" ht="15">
      <c r="A59" s="12">
        <v>52</v>
      </c>
      <c r="B59" s="4" t="s">
        <v>98</v>
      </c>
      <c r="C59" s="4" t="s">
        <v>99</v>
      </c>
      <c r="D59" s="22">
        <v>80</v>
      </c>
      <c r="E59" s="22">
        <v>40</v>
      </c>
      <c r="F59" s="22">
        <v>27</v>
      </c>
      <c r="G59" s="22">
        <f t="shared" si="0"/>
        <v>147</v>
      </c>
      <c r="H59" s="22">
        <v>0</v>
      </c>
    </row>
    <row r="60" spans="1:8" ht="15">
      <c r="A60" s="12">
        <v>53</v>
      </c>
      <c r="B60" s="4" t="s">
        <v>100</v>
      </c>
      <c r="C60" s="4" t="s">
        <v>101</v>
      </c>
      <c r="D60" s="22">
        <v>157</v>
      </c>
      <c r="E60" s="22">
        <v>46</v>
      </c>
      <c r="F60" s="22">
        <v>12</v>
      </c>
      <c r="G60" s="22">
        <f t="shared" si="0"/>
        <v>215</v>
      </c>
      <c r="H60" s="22">
        <v>0</v>
      </c>
    </row>
    <row r="61" spans="1:8" ht="15">
      <c r="A61" s="12">
        <v>54</v>
      </c>
      <c r="B61" s="4" t="s">
        <v>102</v>
      </c>
      <c r="C61" s="3" t="s">
        <v>103</v>
      </c>
      <c r="D61" s="22">
        <v>196.5</v>
      </c>
      <c r="E61" s="22">
        <v>110</v>
      </c>
      <c r="F61" s="22">
        <v>12</v>
      </c>
      <c r="G61" s="22">
        <f t="shared" si="0"/>
        <v>318.5</v>
      </c>
      <c r="H61" s="22">
        <v>30</v>
      </c>
    </row>
    <row r="62" spans="1:8" ht="30">
      <c r="A62" s="12">
        <v>55</v>
      </c>
      <c r="B62" s="4" t="s">
        <v>104</v>
      </c>
      <c r="C62" s="3" t="s">
        <v>105</v>
      </c>
      <c r="D62" s="22">
        <v>683.5</v>
      </c>
      <c r="E62" s="22">
        <v>264.87</v>
      </c>
      <c r="F62" s="22">
        <v>22</v>
      </c>
      <c r="G62" s="22">
        <f t="shared" si="0"/>
        <v>970.37</v>
      </c>
      <c r="H62" s="22">
        <v>30</v>
      </c>
    </row>
    <row r="63" spans="1:8" ht="15">
      <c r="A63" s="12">
        <v>56</v>
      </c>
      <c r="B63" s="4" t="s">
        <v>106</v>
      </c>
      <c r="C63" s="3" t="s">
        <v>107</v>
      </c>
      <c r="D63" s="22">
        <v>1</v>
      </c>
      <c r="E63" s="22">
        <v>64</v>
      </c>
      <c r="F63" s="22">
        <v>2</v>
      </c>
      <c r="G63" s="22">
        <f t="shared" si="0"/>
        <v>67</v>
      </c>
      <c r="H63" s="22">
        <v>0</v>
      </c>
    </row>
    <row r="64" spans="1:8" ht="15">
      <c r="A64" s="12">
        <v>57</v>
      </c>
      <c r="B64" s="4" t="s">
        <v>108</v>
      </c>
      <c r="C64" s="3" t="s">
        <v>109</v>
      </c>
      <c r="D64" s="22">
        <v>195</v>
      </c>
      <c r="E64" s="22">
        <v>90</v>
      </c>
      <c r="F64" s="22">
        <v>20</v>
      </c>
      <c r="G64" s="22">
        <f t="shared" si="0"/>
        <v>305</v>
      </c>
      <c r="H64" s="22">
        <v>0</v>
      </c>
    </row>
    <row r="65" spans="1:17" ht="30">
      <c r="A65" s="12">
        <v>58</v>
      </c>
      <c r="B65" s="4" t="s">
        <v>110</v>
      </c>
      <c r="C65" s="3" t="s">
        <v>111</v>
      </c>
      <c r="D65" s="22">
        <v>0</v>
      </c>
      <c r="E65" s="22">
        <v>289.67</v>
      </c>
      <c r="F65" s="22">
        <v>2</v>
      </c>
      <c r="G65" s="22">
        <f t="shared" si="0"/>
        <v>291.67</v>
      </c>
      <c r="H65" s="22">
        <v>0</v>
      </c>
    </row>
    <row r="66" spans="1:17" ht="15">
      <c r="A66" s="12">
        <v>59</v>
      </c>
      <c r="B66" s="4" t="s">
        <v>112</v>
      </c>
      <c r="C66" s="3" t="s">
        <v>113</v>
      </c>
      <c r="D66" s="22">
        <v>215</v>
      </c>
      <c r="E66" s="22">
        <v>130</v>
      </c>
      <c r="F66" s="22">
        <v>2</v>
      </c>
      <c r="G66" s="22">
        <f t="shared" si="0"/>
        <v>347</v>
      </c>
      <c r="H66" s="22">
        <v>60</v>
      </c>
    </row>
    <row r="67" spans="1:17" ht="60">
      <c r="A67" s="12">
        <v>60</v>
      </c>
      <c r="B67" s="4" t="s">
        <v>137</v>
      </c>
      <c r="C67" s="30" t="s">
        <v>133</v>
      </c>
      <c r="D67" s="22">
        <v>134</v>
      </c>
      <c r="E67" s="22">
        <v>78</v>
      </c>
      <c r="F67" s="22">
        <v>2</v>
      </c>
      <c r="G67" s="22">
        <f t="shared" si="0"/>
        <v>214</v>
      </c>
      <c r="H67" s="22">
        <v>0</v>
      </c>
    </row>
    <row r="68" spans="1:17" ht="45">
      <c r="A68" s="12">
        <v>61</v>
      </c>
      <c r="B68" s="4" t="s">
        <v>138</v>
      </c>
      <c r="C68" s="30" t="s">
        <v>134</v>
      </c>
      <c r="D68" s="22">
        <v>0</v>
      </c>
      <c r="E68" s="22">
        <v>53</v>
      </c>
      <c r="F68" s="22">
        <v>2</v>
      </c>
      <c r="G68" s="22">
        <f t="shared" si="0"/>
        <v>55</v>
      </c>
      <c r="H68" s="22">
        <v>0</v>
      </c>
    </row>
    <row r="69" spans="1:17" ht="15">
      <c r="A69" s="12">
        <v>62</v>
      </c>
      <c r="B69" s="4" t="s">
        <v>139</v>
      </c>
      <c r="C69" s="30" t="s">
        <v>135</v>
      </c>
      <c r="D69" s="22">
        <v>564.5</v>
      </c>
      <c r="E69" s="22">
        <v>225.5</v>
      </c>
      <c r="F69" s="22">
        <v>24</v>
      </c>
      <c r="G69" s="22">
        <f t="shared" si="0"/>
        <v>814</v>
      </c>
      <c r="H69" s="22">
        <v>0</v>
      </c>
    </row>
    <row r="70" spans="1:17" ht="15">
      <c r="A70" s="12">
        <v>63</v>
      </c>
      <c r="B70" s="4" t="s">
        <v>140</v>
      </c>
      <c r="C70" s="30" t="s">
        <v>136</v>
      </c>
      <c r="D70" s="22">
        <v>64</v>
      </c>
      <c r="E70" s="22">
        <v>68</v>
      </c>
      <c r="F70" s="22">
        <v>2</v>
      </c>
      <c r="G70" s="22">
        <f t="shared" si="0"/>
        <v>134</v>
      </c>
      <c r="H70" s="22">
        <v>0</v>
      </c>
    </row>
    <row r="71" spans="1:17" s="23" customFormat="1" ht="15.75">
      <c r="B71" s="14"/>
      <c r="C71" s="15" t="s">
        <v>126</v>
      </c>
      <c r="D71" s="24">
        <f>SUM(D8:D70)</f>
        <v>24299.75</v>
      </c>
      <c r="E71" s="24">
        <f>SUM(E8:E70)</f>
        <v>11172.279999999999</v>
      </c>
      <c r="F71" s="24">
        <f>SUM(F8:F70)</f>
        <v>1461</v>
      </c>
      <c r="G71" s="24">
        <f>SUM(G8:G70)</f>
        <v>36933.030000000006</v>
      </c>
      <c r="H71" s="24">
        <f>SUM(H8:H70)</f>
        <v>1890</v>
      </c>
      <c r="I71" s="25"/>
      <c r="J71" s="25"/>
      <c r="K71" s="25"/>
      <c r="L71" s="25"/>
      <c r="M71" s="25"/>
      <c r="N71" s="25"/>
      <c r="O71" s="25"/>
      <c r="P71" s="25"/>
      <c r="Q71" s="25"/>
    </row>
    <row r="73" spans="1:17">
      <c r="D73" s="26"/>
      <c r="E73" s="26"/>
      <c r="F73" s="26"/>
      <c r="G73" s="26"/>
    </row>
    <row r="74" spans="1:17">
      <c r="D74" s="26"/>
    </row>
  </sheetData>
  <autoFilter ref="A6:H71">
    <filterColumn colId="3" showButton="0"/>
    <filterColumn colId="4" showButton="0"/>
    <filterColumn colId="5" showButton="0"/>
  </autoFilter>
  <mergeCells count="5">
    <mergeCell ref="A6:A7"/>
    <mergeCell ref="B6:B7"/>
    <mergeCell ref="C6:C7"/>
    <mergeCell ref="D6:G6"/>
    <mergeCell ref="H6:H7"/>
  </mergeCells>
  <printOptions horizontalCentered="1"/>
  <pageMargins left="0" right="0" top="0.196850393700787" bottom="0.59055118110236204" header="0.118110236220472" footer="0.118110236220472"/>
  <pageSetup paperSize="9" scale="69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P74"/>
  <sheetViews>
    <sheetView tabSelected="1" zoomScaleNormal="100" workbookViewId="0">
      <pane ySplit="5" topLeftCell="A6" activePane="bottomLeft" state="frozen"/>
      <selection activeCell="D6" sqref="D6:G6"/>
      <selection pane="bottomLeft" activeCell="O15" sqref="O15"/>
    </sheetView>
  </sheetViews>
  <sheetFormatPr defaultRowHeight="12.75"/>
  <cols>
    <col min="1" max="1" width="9.140625" style="11"/>
    <col min="2" max="2" width="9.85546875" style="17" customWidth="1"/>
    <col min="3" max="3" width="36.28515625" style="18" customWidth="1"/>
    <col min="4" max="4" width="14" style="11" customWidth="1"/>
    <col min="5" max="5" width="15.28515625" style="11" customWidth="1"/>
    <col min="6" max="6" width="12.7109375" style="11" customWidth="1"/>
    <col min="7" max="7" width="14" style="11" customWidth="1"/>
    <col min="8" max="16" width="9.140625" style="5"/>
    <col min="17" max="16384" width="9.140625" style="11"/>
  </cols>
  <sheetData>
    <row r="2" spans="1:7">
      <c r="C2" s="8"/>
    </row>
    <row r="3" spans="1:7" ht="15.75">
      <c r="A3" s="18"/>
      <c r="B3" s="6"/>
      <c r="C3" s="19" t="s">
        <v>117</v>
      </c>
    </row>
    <row r="4" spans="1:7" ht="15.75">
      <c r="A4" s="5"/>
      <c r="B4" s="6"/>
      <c r="C4" s="20" t="s">
        <v>114</v>
      </c>
      <c r="E4" s="2" t="s">
        <v>118</v>
      </c>
    </row>
    <row r="5" spans="1:7" s="5" customFormat="1">
      <c r="B5" s="21"/>
      <c r="C5" s="1"/>
      <c r="E5" s="1" t="s">
        <v>141</v>
      </c>
    </row>
    <row r="6" spans="1:7" ht="12.75" customHeight="1">
      <c r="A6" s="36" t="s">
        <v>119</v>
      </c>
      <c r="B6" s="31" t="s">
        <v>120</v>
      </c>
      <c r="C6" s="37" t="s">
        <v>121</v>
      </c>
      <c r="D6" s="32" t="s">
        <v>115</v>
      </c>
      <c r="E6" s="33"/>
      <c r="F6" s="33"/>
      <c r="G6" s="34"/>
    </row>
    <row r="7" spans="1:7" ht="38.25">
      <c r="A7" s="36"/>
      <c r="B7" s="31"/>
      <c r="C7" s="37"/>
      <c r="D7" s="9" t="s">
        <v>123</v>
      </c>
      <c r="E7" s="9" t="s">
        <v>124</v>
      </c>
      <c r="F7" s="9" t="s">
        <v>125</v>
      </c>
      <c r="G7" s="10" t="s">
        <v>116</v>
      </c>
    </row>
    <row r="8" spans="1:7" ht="15">
      <c r="A8" s="12">
        <v>1</v>
      </c>
      <c r="B8" s="3" t="s">
        <v>34</v>
      </c>
      <c r="C8" s="3" t="s">
        <v>35</v>
      </c>
      <c r="D8" s="22">
        <v>2401.25</v>
      </c>
      <c r="E8" s="22">
        <v>746</v>
      </c>
      <c r="F8" s="22">
        <f>35+12+12+12+12</f>
        <v>83</v>
      </c>
      <c r="G8" s="22">
        <f t="shared" ref="G8:G39" si="0">D8+E8+F8</f>
        <v>3230.25</v>
      </c>
    </row>
    <row r="9" spans="1:7" ht="15">
      <c r="A9" s="12">
        <v>2</v>
      </c>
      <c r="B9" s="3" t="s">
        <v>18</v>
      </c>
      <c r="C9" s="3" t="s">
        <v>19</v>
      </c>
      <c r="D9" s="22">
        <v>2035.25</v>
      </c>
      <c r="E9" s="22">
        <v>873.5</v>
      </c>
      <c r="F9" s="22">
        <f>35+12+12+12+12</f>
        <v>83</v>
      </c>
      <c r="G9" s="22">
        <f t="shared" si="0"/>
        <v>2991.75</v>
      </c>
    </row>
    <row r="10" spans="1:7" ht="15">
      <c r="A10" s="12">
        <v>3</v>
      </c>
      <c r="B10" s="3" t="s">
        <v>8</v>
      </c>
      <c r="C10" s="3" t="s">
        <v>9</v>
      </c>
      <c r="D10" s="22">
        <v>1757</v>
      </c>
      <c r="E10" s="22">
        <v>767.83</v>
      </c>
      <c r="F10" s="22">
        <f>35+12+12+12+12+12</f>
        <v>95</v>
      </c>
      <c r="G10" s="22">
        <f t="shared" si="0"/>
        <v>2619.83</v>
      </c>
    </row>
    <row r="11" spans="1:7" ht="30">
      <c r="A11" s="12">
        <v>4</v>
      </c>
      <c r="B11" s="3" t="s">
        <v>30</v>
      </c>
      <c r="C11" s="3" t="s">
        <v>31</v>
      </c>
      <c r="D11" s="22">
        <v>1689</v>
      </c>
      <c r="E11" s="22">
        <v>610.83000000000004</v>
      </c>
      <c r="F11" s="22">
        <f>35+12+12+12+12</f>
        <v>83</v>
      </c>
      <c r="G11" s="22">
        <f t="shared" si="0"/>
        <v>2382.83</v>
      </c>
    </row>
    <row r="12" spans="1:7" ht="15">
      <c r="A12" s="12">
        <v>5</v>
      </c>
      <c r="B12" s="3" t="s">
        <v>42</v>
      </c>
      <c r="C12" s="3" t="s">
        <v>43</v>
      </c>
      <c r="D12" s="22">
        <v>1601.25</v>
      </c>
      <c r="E12" s="22">
        <v>461</v>
      </c>
      <c r="F12" s="22">
        <f>35+12</f>
        <v>47</v>
      </c>
      <c r="G12" s="22">
        <f t="shared" si="0"/>
        <v>2109.25</v>
      </c>
    </row>
    <row r="13" spans="1:7" ht="30">
      <c r="A13" s="12">
        <v>6</v>
      </c>
      <c r="B13" s="3" t="s">
        <v>40</v>
      </c>
      <c r="C13" s="3" t="s">
        <v>41</v>
      </c>
      <c r="D13" s="22">
        <v>1396.75</v>
      </c>
      <c r="E13" s="22">
        <v>401</v>
      </c>
      <c r="F13" s="22">
        <f>27+12+12+12+12</f>
        <v>75</v>
      </c>
      <c r="G13" s="22">
        <f t="shared" si="0"/>
        <v>1872.75</v>
      </c>
    </row>
    <row r="14" spans="1:7" ht="30">
      <c r="A14" s="12">
        <v>7</v>
      </c>
      <c r="B14" s="4" t="s">
        <v>80</v>
      </c>
      <c r="C14" s="3" t="s">
        <v>81</v>
      </c>
      <c r="D14" s="22">
        <v>1092.25</v>
      </c>
      <c r="E14" s="22">
        <v>424.8</v>
      </c>
      <c r="F14" s="22">
        <f>12+35+12</f>
        <v>59</v>
      </c>
      <c r="G14" s="22">
        <f t="shared" si="0"/>
        <v>1576.05</v>
      </c>
    </row>
    <row r="15" spans="1:7" ht="15">
      <c r="A15" s="12">
        <v>8</v>
      </c>
      <c r="B15" s="4" t="s">
        <v>52</v>
      </c>
      <c r="C15" s="3" t="s">
        <v>53</v>
      </c>
      <c r="D15" s="22">
        <v>1007.5</v>
      </c>
      <c r="E15" s="22">
        <v>383</v>
      </c>
      <c r="F15" s="22">
        <f>17+22</f>
        <v>39</v>
      </c>
      <c r="G15" s="22">
        <f t="shared" si="0"/>
        <v>1429.5</v>
      </c>
    </row>
    <row r="16" spans="1:7" ht="15">
      <c r="A16" s="12">
        <v>9</v>
      </c>
      <c r="B16" s="4" t="s">
        <v>92</v>
      </c>
      <c r="C16" s="4" t="s">
        <v>93</v>
      </c>
      <c r="D16" s="22">
        <v>1045</v>
      </c>
      <c r="E16" s="22">
        <v>250</v>
      </c>
      <c r="F16" s="22">
        <v>29</v>
      </c>
      <c r="G16" s="22">
        <f t="shared" si="0"/>
        <v>1324</v>
      </c>
    </row>
    <row r="17" spans="1:7" ht="15">
      <c r="A17" s="12">
        <v>10</v>
      </c>
      <c r="B17" s="3" t="s">
        <v>2</v>
      </c>
      <c r="C17" s="3" t="s">
        <v>3</v>
      </c>
      <c r="D17" s="22">
        <v>835.5</v>
      </c>
      <c r="E17" s="22">
        <v>318</v>
      </c>
      <c r="F17" s="22">
        <f>17+12+12+12</f>
        <v>53</v>
      </c>
      <c r="G17" s="22">
        <f t="shared" si="0"/>
        <v>1206.5</v>
      </c>
    </row>
    <row r="18" spans="1:7" ht="15">
      <c r="A18" s="12">
        <v>11</v>
      </c>
      <c r="B18" s="4" t="s">
        <v>88</v>
      </c>
      <c r="C18" s="4" t="s">
        <v>89</v>
      </c>
      <c r="D18" s="22">
        <v>657</v>
      </c>
      <c r="E18" s="22">
        <v>281.47000000000003</v>
      </c>
      <c r="F18" s="22">
        <v>35</v>
      </c>
      <c r="G18" s="22">
        <f t="shared" si="0"/>
        <v>973.47</v>
      </c>
    </row>
    <row r="19" spans="1:7" ht="30">
      <c r="A19" s="12">
        <v>12</v>
      </c>
      <c r="B19" s="4" t="s">
        <v>104</v>
      </c>
      <c r="C19" s="3" t="s">
        <v>105</v>
      </c>
      <c r="D19" s="22">
        <v>683.5</v>
      </c>
      <c r="E19" s="22">
        <v>264.87</v>
      </c>
      <c r="F19" s="22">
        <v>22</v>
      </c>
      <c r="G19" s="22">
        <f t="shared" si="0"/>
        <v>970.37</v>
      </c>
    </row>
    <row r="20" spans="1:7" ht="15">
      <c r="A20" s="12">
        <v>13</v>
      </c>
      <c r="B20" s="4" t="s">
        <v>68</v>
      </c>
      <c r="C20" s="3" t="s">
        <v>69</v>
      </c>
      <c r="D20" s="22">
        <v>574</v>
      </c>
      <c r="E20" s="22">
        <v>248.23</v>
      </c>
      <c r="F20" s="22">
        <v>27</v>
      </c>
      <c r="G20" s="22">
        <f t="shared" si="0"/>
        <v>849.23</v>
      </c>
    </row>
    <row r="21" spans="1:7" ht="15">
      <c r="A21" s="12">
        <v>14</v>
      </c>
      <c r="B21" s="4" t="s">
        <v>139</v>
      </c>
      <c r="C21" s="30" t="s">
        <v>135</v>
      </c>
      <c r="D21" s="22">
        <v>564.5</v>
      </c>
      <c r="E21" s="22">
        <v>225.5</v>
      </c>
      <c r="F21" s="22">
        <v>24</v>
      </c>
      <c r="G21" s="22">
        <f t="shared" si="0"/>
        <v>814</v>
      </c>
    </row>
    <row r="22" spans="1:7" ht="15">
      <c r="A22" s="12">
        <v>15</v>
      </c>
      <c r="B22" s="4" t="s">
        <v>94</v>
      </c>
      <c r="C22" s="4" t="s">
        <v>95</v>
      </c>
      <c r="D22" s="22">
        <v>502.25</v>
      </c>
      <c r="E22" s="22">
        <v>260</v>
      </c>
      <c r="F22" s="22">
        <v>30</v>
      </c>
      <c r="G22" s="22">
        <f t="shared" si="0"/>
        <v>792.25</v>
      </c>
    </row>
    <row r="23" spans="1:7" ht="15">
      <c r="A23" s="12">
        <v>16</v>
      </c>
      <c r="B23" s="4" t="s">
        <v>96</v>
      </c>
      <c r="C23" s="4" t="s">
        <v>97</v>
      </c>
      <c r="D23" s="22">
        <v>563</v>
      </c>
      <c r="E23" s="22">
        <v>178.07</v>
      </c>
      <c r="F23" s="22">
        <v>35</v>
      </c>
      <c r="G23" s="22">
        <f t="shared" si="0"/>
        <v>776.06999999999994</v>
      </c>
    </row>
    <row r="24" spans="1:7" ht="15">
      <c r="A24" s="12">
        <v>17</v>
      </c>
      <c r="B24" s="4" t="s">
        <v>86</v>
      </c>
      <c r="C24" s="3" t="s">
        <v>87</v>
      </c>
      <c r="D24" s="22">
        <v>571.5</v>
      </c>
      <c r="E24" s="22">
        <v>164</v>
      </c>
      <c r="F24" s="22">
        <v>7</v>
      </c>
      <c r="G24" s="22">
        <f t="shared" si="0"/>
        <v>742.5</v>
      </c>
    </row>
    <row r="25" spans="1:7" ht="15">
      <c r="A25" s="12">
        <v>18</v>
      </c>
      <c r="B25" s="3" t="s">
        <v>12</v>
      </c>
      <c r="C25" s="3" t="s">
        <v>13</v>
      </c>
      <c r="D25" s="22">
        <v>446</v>
      </c>
      <c r="E25" s="22">
        <v>247.2</v>
      </c>
      <c r="F25" s="22">
        <v>30</v>
      </c>
      <c r="G25" s="22">
        <f t="shared" si="0"/>
        <v>723.2</v>
      </c>
    </row>
    <row r="26" spans="1:7" ht="15">
      <c r="A26" s="12">
        <v>19</v>
      </c>
      <c r="B26" s="4" t="s">
        <v>90</v>
      </c>
      <c r="C26" s="4" t="s">
        <v>91</v>
      </c>
      <c r="D26" s="22">
        <v>476</v>
      </c>
      <c r="E26" s="22">
        <v>171.33</v>
      </c>
      <c r="F26" s="22">
        <v>22</v>
      </c>
      <c r="G26" s="22">
        <f t="shared" si="0"/>
        <v>669.33</v>
      </c>
    </row>
    <row r="27" spans="1:7" ht="15">
      <c r="A27" s="12">
        <v>20</v>
      </c>
      <c r="B27" s="4" t="s">
        <v>48</v>
      </c>
      <c r="C27" s="3" t="s">
        <v>49</v>
      </c>
      <c r="D27" s="22">
        <v>274</v>
      </c>
      <c r="E27" s="22">
        <v>185.5</v>
      </c>
      <c r="F27" s="22">
        <v>2</v>
      </c>
      <c r="G27" s="22">
        <f t="shared" si="0"/>
        <v>461.5</v>
      </c>
    </row>
    <row r="28" spans="1:7" ht="15">
      <c r="A28" s="12">
        <v>21</v>
      </c>
      <c r="B28" s="3" t="s">
        <v>10</v>
      </c>
      <c r="C28" s="3" t="s">
        <v>11</v>
      </c>
      <c r="D28" s="22">
        <v>215.5</v>
      </c>
      <c r="E28" s="22">
        <v>176.67</v>
      </c>
      <c r="F28" s="22">
        <f>17+12+12</f>
        <v>41</v>
      </c>
      <c r="G28" s="22">
        <f t="shared" si="0"/>
        <v>433.16999999999996</v>
      </c>
    </row>
    <row r="29" spans="1:7" ht="15">
      <c r="A29" s="12">
        <v>22</v>
      </c>
      <c r="B29" s="4" t="s">
        <v>78</v>
      </c>
      <c r="C29" s="3" t="s">
        <v>79</v>
      </c>
      <c r="D29" s="22">
        <v>215.5</v>
      </c>
      <c r="E29" s="22">
        <v>170</v>
      </c>
      <c r="F29" s="22">
        <v>30</v>
      </c>
      <c r="G29" s="22">
        <f t="shared" si="0"/>
        <v>415.5</v>
      </c>
    </row>
    <row r="30" spans="1:7" ht="15">
      <c r="A30" s="12">
        <v>23</v>
      </c>
      <c r="B30" s="3" t="s">
        <v>72</v>
      </c>
      <c r="C30" s="3" t="s">
        <v>73</v>
      </c>
      <c r="D30" s="22">
        <v>269</v>
      </c>
      <c r="E30" s="22">
        <v>134</v>
      </c>
      <c r="F30" s="22">
        <v>4</v>
      </c>
      <c r="G30" s="22">
        <f t="shared" si="0"/>
        <v>407</v>
      </c>
    </row>
    <row r="31" spans="1:7" ht="15">
      <c r="A31" s="12">
        <v>24</v>
      </c>
      <c r="B31" s="3" t="s">
        <v>26</v>
      </c>
      <c r="C31" s="3" t="s">
        <v>27</v>
      </c>
      <c r="D31" s="22">
        <v>237.75</v>
      </c>
      <c r="E31" s="22">
        <v>134</v>
      </c>
      <c r="F31" s="22">
        <v>12</v>
      </c>
      <c r="G31" s="22">
        <f t="shared" si="0"/>
        <v>383.75</v>
      </c>
    </row>
    <row r="32" spans="1:7" ht="15">
      <c r="A32" s="12">
        <v>25</v>
      </c>
      <c r="B32" s="4" t="s">
        <v>112</v>
      </c>
      <c r="C32" s="3" t="s">
        <v>113</v>
      </c>
      <c r="D32" s="22">
        <v>215</v>
      </c>
      <c r="E32" s="22">
        <v>130</v>
      </c>
      <c r="F32" s="22">
        <v>2</v>
      </c>
      <c r="G32" s="22">
        <f t="shared" si="0"/>
        <v>347</v>
      </c>
    </row>
    <row r="33" spans="1:7" ht="15">
      <c r="A33" s="12">
        <v>26</v>
      </c>
      <c r="B33" s="4" t="s">
        <v>62</v>
      </c>
      <c r="C33" s="3" t="s">
        <v>63</v>
      </c>
      <c r="D33" s="22">
        <v>174</v>
      </c>
      <c r="E33" s="22">
        <v>131</v>
      </c>
      <c r="F33" s="22">
        <v>28</v>
      </c>
      <c r="G33" s="22">
        <f t="shared" si="0"/>
        <v>333</v>
      </c>
    </row>
    <row r="34" spans="1:7" ht="15">
      <c r="A34" s="12">
        <v>27</v>
      </c>
      <c r="B34" s="4" t="s">
        <v>102</v>
      </c>
      <c r="C34" s="3" t="s">
        <v>103</v>
      </c>
      <c r="D34" s="22">
        <v>196.5</v>
      </c>
      <c r="E34" s="22">
        <v>110</v>
      </c>
      <c r="F34" s="22">
        <v>12</v>
      </c>
      <c r="G34" s="22">
        <f t="shared" si="0"/>
        <v>318.5</v>
      </c>
    </row>
    <row r="35" spans="1:7" ht="15">
      <c r="A35" s="12">
        <v>28</v>
      </c>
      <c r="B35" s="4" t="s">
        <v>108</v>
      </c>
      <c r="C35" s="3" t="s">
        <v>109</v>
      </c>
      <c r="D35" s="22">
        <v>195</v>
      </c>
      <c r="E35" s="22">
        <v>90</v>
      </c>
      <c r="F35" s="22">
        <v>20</v>
      </c>
      <c r="G35" s="22">
        <f t="shared" si="0"/>
        <v>305</v>
      </c>
    </row>
    <row r="36" spans="1:7" ht="30">
      <c r="A36" s="12">
        <v>29</v>
      </c>
      <c r="B36" s="4" t="s">
        <v>110</v>
      </c>
      <c r="C36" s="3" t="s">
        <v>111</v>
      </c>
      <c r="D36" s="22">
        <v>0</v>
      </c>
      <c r="E36" s="22">
        <v>289.67</v>
      </c>
      <c r="F36" s="22">
        <v>2</v>
      </c>
      <c r="G36" s="22">
        <f t="shared" si="0"/>
        <v>291.67</v>
      </c>
    </row>
    <row r="37" spans="1:7" ht="15">
      <c r="A37" s="12">
        <v>30</v>
      </c>
      <c r="B37" s="4" t="s">
        <v>64</v>
      </c>
      <c r="C37" s="3" t="s">
        <v>65</v>
      </c>
      <c r="D37" s="22">
        <v>186</v>
      </c>
      <c r="E37" s="22">
        <v>72</v>
      </c>
      <c r="F37" s="22">
        <v>30</v>
      </c>
      <c r="G37" s="22">
        <f t="shared" si="0"/>
        <v>288</v>
      </c>
    </row>
    <row r="38" spans="1:7" ht="15">
      <c r="A38" s="12">
        <v>31</v>
      </c>
      <c r="B38" s="4" t="s">
        <v>84</v>
      </c>
      <c r="C38" s="3" t="s">
        <v>85</v>
      </c>
      <c r="D38" s="22">
        <v>144</v>
      </c>
      <c r="E38" s="22">
        <v>125</v>
      </c>
      <c r="F38" s="22">
        <v>12</v>
      </c>
      <c r="G38" s="22">
        <f t="shared" si="0"/>
        <v>281</v>
      </c>
    </row>
    <row r="39" spans="1:7" ht="30">
      <c r="A39" s="12">
        <v>32</v>
      </c>
      <c r="B39" s="4" t="s">
        <v>82</v>
      </c>
      <c r="C39" s="3" t="s">
        <v>83</v>
      </c>
      <c r="D39" s="22">
        <v>153</v>
      </c>
      <c r="E39" s="22">
        <v>88</v>
      </c>
      <c r="F39" s="22">
        <v>35</v>
      </c>
      <c r="G39" s="22">
        <f t="shared" si="0"/>
        <v>276</v>
      </c>
    </row>
    <row r="40" spans="1:7" ht="30">
      <c r="A40" s="12">
        <v>33</v>
      </c>
      <c r="B40" s="4" t="s">
        <v>50</v>
      </c>
      <c r="C40" s="3" t="s">
        <v>51</v>
      </c>
      <c r="D40" s="22">
        <v>127.5</v>
      </c>
      <c r="E40" s="22">
        <v>126.75</v>
      </c>
      <c r="F40" s="22">
        <v>17</v>
      </c>
      <c r="G40" s="22">
        <f t="shared" ref="G40:G71" si="1">D40+E40+F40</f>
        <v>271.25</v>
      </c>
    </row>
    <row r="41" spans="1:7" ht="30">
      <c r="A41" s="12">
        <v>34</v>
      </c>
      <c r="B41" s="4" t="s">
        <v>58</v>
      </c>
      <c r="C41" s="3" t="s">
        <v>59</v>
      </c>
      <c r="D41" s="22">
        <v>56</v>
      </c>
      <c r="E41" s="22">
        <v>182</v>
      </c>
      <c r="F41" s="22">
        <v>12</v>
      </c>
      <c r="G41" s="22">
        <f t="shared" si="1"/>
        <v>250</v>
      </c>
    </row>
    <row r="42" spans="1:7" ht="30">
      <c r="A42" s="12">
        <v>35</v>
      </c>
      <c r="B42" s="4" t="s">
        <v>131</v>
      </c>
      <c r="C42" s="3" t="s">
        <v>132</v>
      </c>
      <c r="D42" s="22">
        <v>157</v>
      </c>
      <c r="E42" s="22">
        <v>46.9</v>
      </c>
      <c r="F42" s="22">
        <v>30</v>
      </c>
      <c r="G42" s="22">
        <f t="shared" si="1"/>
        <v>233.9</v>
      </c>
    </row>
    <row r="43" spans="1:7" ht="30">
      <c r="A43" s="12">
        <v>36</v>
      </c>
      <c r="B43" s="3" t="s">
        <v>44</v>
      </c>
      <c r="C43" s="3" t="s">
        <v>45</v>
      </c>
      <c r="D43" s="22">
        <v>126</v>
      </c>
      <c r="E43" s="22">
        <v>87</v>
      </c>
      <c r="F43" s="22">
        <v>17</v>
      </c>
      <c r="G43" s="22">
        <f t="shared" si="1"/>
        <v>230</v>
      </c>
    </row>
    <row r="44" spans="1:7" ht="30">
      <c r="A44" s="12">
        <v>37</v>
      </c>
      <c r="B44" s="4" t="s">
        <v>66</v>
      </c>
      <c r="C44" s="3" t="s">
        <v>67</v>
      </c>
      <c r="D44" s="22">
        <v>106.5</v>
      </c>
      <c r="E44" s="22">
        <v>96.33</v>
      </c>
      <c r="F44" s="22">
        <v>17</v>
      </c>
      <c r="G44" s="22">
        <f t="shared" si="1"/>
        <v>219.82999999999998</v>
      </c>
    </row>
    <row r="45" spans="1:7" ht="15">
      <c r="A45" s="12">
        <v>38</v>
      </c>
      <c r="B45" s="4" t="s">
        <v>100</v>
      </c>
      <c r="C45" s="4" t="s">
        <v>101</v>
      </c>
      <c r="D45" s="22">
        <v>157</v>
      </c>
      <c r="E45" s="22">
        <v>46</v>
      </c>
      <c r="F45" s="22">
        <v>12</v>
      </c>
      <c r="G45" s="22">
        <f t="shared" si="1"/>
        <v>215</v>
      </c>
    </row>
    <row r="46" spans="1:7" ht="60">
      <c r="A46" s="12">
        <v>39</v>
      </c>
      <c r="B46" s="4" t="s">
        <v>137</v>
      </c>
      <c r="C46" s="30" t="s">
        <v>133</v>
      </c>
      <c r="D46" s="22">
        <v>134</v>
      </c>
      <c r="E46" s="22">
        <v>78</v>
      </c>
      <c r="F46" s="22">
        <v>2</v>
      </c>
      <c r="G46" s="22">
        <f t="shared" si="1"/>
        <v>214</v>
      </c>
    </row>
    <row r="47" spans="1:7" ht="30">
      <c r="A47" s="12">
        <v>40</v>
      </c>
      <c r="B47" s="4" t="s">
        <v>76</v>
      </c>
      <c r="C47" s="3" t="s">
        <v>77</v>
      </c>
      <c r="D47" s="22">
        <v>141</v>
      </c>
      <c r="E47" s="22">
        <v>50</v>
      </c>
      <c r="F47" s="22">
        <v>12</v>
      </c>
      <c r="G47" s="22">
        <f t="shared" si="1"/>
        <v>203</v>
      </c>
    </row>
    <row r="48" spans="1:7" ht="15">
      <c r="A48" s="12">
        <v>41</v>
      </c>
      <c r="B48" s="3" t="s">
        <v>16</v>
      </c>
      <c r="C48" s="3" t="s">
        <v>17</v>
      </c>
      <c r="D48" s="22">
        <v>86</v>
      </c>
      <c r="E48" s="22">
        <v>66</v>
      </c>
      <c r="F48" s="22">
        <v>17</v>
      </c>
      <c r="G48" s="22">
        <f t="shared" si="1"/>
        <v>169</v>
      </c>
    </row>
    <row r="49" spans="1:7" ht="30">
      <c r="A49" s="12">
        <v>42</v>
      </c>
      <c r="B49" s="4" t="s">
        <v>54</v>
      </c>
      <c r="C49" s="3" t="s">
        <v>55</v>
      </c>
      <c r="D49" s="22">
        <v>90</v>
      </c>
      <c r="E49" s="22">
        <v>68</v>
      </c>
      <c r="F49" s="22">
        <v>7</v>
      </c>
      <c r="G49" s="22">
        <f t="shared" si="1"/>
        <v>165</v>
      </c>
    </row>
    <row r="50" spans="1:7" ht="30">
      <c r="A50" s="12">
        <v>43</v>
      </c>
      <c r="B50" s="3" t="s">
        <v>14</v>
      </c>
      <c r="C50" s="3" t="s">
        <v>15</v>
      </c>
      <c r="D50" s="22">
        <v>74</v>
      </c>
      <c r="E50" s="22">
        <v>46.33</v>
      </c>
      <c r="F50" s="22">
        <v>30</v>
      </c>
      <c r="G50" s="22">
        <f t="shared" si="1"/>
        <v>150.32999999999998</v>
      </c>
    </row>
    <row r="51" spans="1:7" ht="15">
      <c r="A51" s="12">
        <v>44</v>
      </c>
      <c r="B51" s="3" t="s">
        <v>0</v>
      </c>
      <c r="C51" s="3" t="s">
        <v>1</v>
      </c>
      <c r="D51" s="22">
        <v>65.5</v>
      </c>
      <c r="E51" s="22">
        <v>72</v>
      </c>
      <c r="F51" s="22">
        <v>12</v>
      </c>
      <c r="G51" s="22">
        <f t="shared" si="1"/>
        <v>149.5</v>
      </c>
    </row>
    <row r="52" spans="1:7" ht="15">
      <c r="A52" s="12">
        <v>45</v>
      </c>
      <c r="B52" s="4" t="s">
        <v>98</v>
      </c>
      <c r="C52" s="4" t="s">
        <v>99</v>
      </c>
      <c r="D52" s="22">
        <v>80</v>
      </c>
      <c r="E52" s="22">
        <v>40</v>
      </c>
      <c r="F52" s="22">
        <v>27</v>
      </c>
      <c r="G52" s="22">
        <f t="shared" si="1"/>
        <v>147</v>
      </c>
    </row>
    <row r="53" spans="1:7" ht="45">
      <c r="A53" s="12">
        <v>46</v>
      </c>
      <c r="B53" s="4" t="s">
        <v>60</v>
      </c>
      <c r="C53" s="3" t="s">
        <v>61</v>
      </c>
      <c r="D53" s="22">
        <v>68</v>
      </c>
      <c r="E53" s="22">
        <v>44</v>
      </c>
      <c r="F53" s="22">
        <v>30</v>
      </c>
      <c r="G53" s="22">
        <f t="shared" si="1"/>
        <v>142</v>
      </c>
    </row>
    <row r="54" spans="1:7" s="5" customFormat="1" ht="30">
      <c r="A54" s="12">
        <v>47</v>
      </c>
      <c r="B54" s="4" t="s">
        <v>74</v>
      </c>
      <c r="C54" s="3" t="s">
        <v>75</v>
      </c>
      <c r="D54" s="22">
        <v>73.5</v>
      </c>
      <c r="E54" s="22">
        <v>38</v>
      </c>
      <c r="F54" s="22">
        <v>29</v>
      </c>
      <c r="G54" s="22">
        <f t="shared" si="1"/>
        <v>140.5</v>
      </c>
    </row>
    <row r="55" spans="1:7" ht="30">
      <c r="A55" s="12">
        <v>48</v>
      </c>
      <c r="B55" s="3" t="s">
        <v>46</v>
      </c>
      <c r="C55" s="3" t="s">
        <v>47</v>
      </c>
      <c r="D55" s="22">
        <v>45</v>
      </c>
      <c r="E55" s="22">
        <v>77</v>
      </c>
      <c r="F55" s="22">
        <v>17</v>
      </c>
      <c r="G55" s="22">
        <f t="shared" si="1"/>
        <v>139</v>
      </c>
    </row>
    <row r="56" spans="1:7" ht="15">
      <c r="A56" s="12">
        <v>49</v>
      </c>
      <c r="B56" s="4" t="s">
        <v>140</v>
      </c>
      <c r="C56" s="30" t="s">
        <v>136</v>
      </c>
      <c r="D56" s="22">
        <v>64</v>
      </c>
      <c r="E56" s="22">
        <v>68</v>
      </c>
      <c r="F56" s="22">
        <v>2</v>
      </c>
      <c r="G56" s="22">
        <f t="shared" si="1"/>
        <v>134</v>
      </c>
    </row>
    <row r="57" spans="1:7" ht="15">
      <c r="A57" s="12">
        <v>50</v>
      </c>
      <c r="B57" s="3" t="s">
        <v>6</v>
      </c>
      <c r="C57" s="3" t="s">
        <v>7</v>
      </c>
      <c r="D57" s="22">
        <v>65.5</v>
      </c>
      <c r="E57" s="22">
        <v>68</v>
      </c>
      <c r="F57" s="22">
        <v>0</v>
      </c>
      <c r="G57" s="22">
        <f t="shared" si="1"/>
        <v>133.5</v>
      </c>
    </row>
    <row r="58" spans="1:7" ht="15">
      <c r="A58" s="12">
        <v>51</v>
      </c>
      <c r="B58" s="3" t="s">
        <v>24</v>
      </c>
      <c r="C58" s="3" t="s">
        <v>25</v>
      </c>
      <c r="D58" s="22">
        <v>45.25</v>
      </c>
      <c r="E58" s="22">
        <v>68</v>
      </c>
      <c r="F58" s="22">
        <v>0</v>
      </c>
      <c r="G58" s="22">
        <f t="shared" si="1"/>
        <v>113.25</v>
      </c>
    </row>
    <row r="59" spans="1:7" ht="30">
      <c r="A59" s="12">
        <v>52</v>
      </c>
      <c r="B59" s="3" t="s">
        <v>4</v>
      </c>
      <c r="C59" s="3" t="s">
        <v>5</v>
      </c>
      <c r="D59" s="22">
        <v>44</v>
      </c>
      <c r="E59" s="22">
        <v>48</v>
      </c>
      <c r="F59" s="22">
        <v>12</v>
      </c>
      <c r="G59" s="22">
        <f t="shared" si="1"/>
        <v>104</v>
      </c>
    </row>
    <row r="60" spans="1:7" ht="15">
      <c r="A60" s="12">
        <v>53</v>
      </c>
      <c r="B60" s="3" t="s">
        <v>20</v>
      </c>
      <c r="C60" s="3" t="s">
        <v>21</v>
      </c>
      <c r="D60" s="22">
        <v>20.75</v>
      </c>
      <c r="E60" s="22">
        <v>68</v>
      </c>
      <c r="F60" s="22">
        <v>7</v>
      </c>
      <c r="G60" s="22">
        <f t="shared" si="1"/>
        <v>95.75</v>
      </c>
    </row>
    <row r="61" spans="1:7" ht="15">
      <c r="A61" s="12">
        <v>54</v>
      </c>
      <c r="B61" s="3" t="s">
        <v>36</v>
      </c>
      <c r="C61" s="3" t="s">
        <v>37</v>
      </c>
      <c r="D61" s="22">
        <v>27</v>
      </c>
      <c r="E61" s="22">
        <v>48</v>
      </c>
      <c r="F61" s="22">
        <v>17</v>
      </c>
      <c r="G61" s="22">
        <f t="shared" si="1"/>
        <v>92</v>
      </c>
    </row>
    <row r="62" spans="1:7" ht="15">
      <c r="A62" s="12">
        <v>55</v>
      </c>
      <c r="B62" s="3" t="s">
        <v>38</v>
      </c>
      <c r="C62" s="3" t="s">
        <v>39</v>
      </c>
      <c r="D62" s="22">
        <v>24.5</v>
      </c>
      <c r="E62" s="22">
        <v>43.17</v>
      </c>
      <c r="F62" s="22">
        <v>17</v>
      </c>
      <c r="G62" s="22">
        <f t="shared" si="1"/>
        <v>84.67</v>
      </c>
    </row>
    <row r="63" spans="1:7" ht="15">
      <c r="A63" s="12">
        <v>56</v>
      </c>
      <c r="B63" s="4" t="s">
        <v>56</v>
      </c>
      <c r="C63" s="3" t="s">
        <v>57</v>
      </c>
      <c r="D63" s="22">
        <v>8</v>
      </c>
      <c r="E63" s="22">
        <v>73</v>
      </c>
      <c r="F63" s="22">
        <v>0</v>
      </c>
      <c r="G63" s="22">
        <f t="shared" si="1"/>
        <v>81</v>
      </c>
    </row>
    <row r="64" spans="1:7" ht="15">
      <c r="A64" s="12">
        <v>57</v>
      </c>
      <c r="B64" s="3" t="s">
        <v>129</v>
      </c>
      <c r="C64" s="3" t="s">
        <v>130</v>
      </c>
      <c r="D64" s="22">
        <v>1</v>
      </c>
      <c r="E64" s="22">
        <v>78</v>
      </c>
      <c r="F64" s="22">
        <v>2</v>
      </c>
      <c r="G64" s="22">
        <f t="shared" si="1"/>
        <v>81</v>
      </c>
    </row>
    <row r="65" spans="1:16" ht="15">
      <c r="A65" s="12">
        <v>58</v>
      </c>
      <c r="B65" s="3" t="s">
        <v>32</v>
      </c>
      <c r="C65" s="3" t="s">
        <v>33</v>
      </c>
      <c r="D65" s="22">
        <v>6</v>
      </c>
      <c r="E65" s="22">
        <v>72</v>
      </c>
      <c r="F65" s="22">
        <v>2</v>
      </c>
      <c r="G65" s="22">
        <f t="shared" si="1"/>
        <v>80</v>
      </c>
    </row>
    <row r="66" spans="1:16" ht="15">
      <c r="A66" s="12">
        <v>59</v>
      </c>
      <c r="B66" s="4" t="s">
        <v>106</v>
      </c>
      <c r="C66" s="3" t="s">
        <v>107</v>
      </c>
      <c r="D66" s="22">
        <v>1</v>
      </c>
      <c r="E66" s="22">
        <v>64</v>
      </c>
      <c r="F66" s="22">
        <v>2</v>
      </c>
      <c r="G66" s="22">
        <f t="shared" si="1"/>
        <v>67</v>
      </c>
    </row>
    <row r="67" spans="1:16" ht="30">
      <c r="A67" s="12">
        <v>60</v>
      </c>
      <c r="B67" s="3" t="s">
        <v>70</v>
      </c>
      <c r="C67" s="3" t="s">
        <v>71</v>
      </c>
      <c r="D67" s="22">
        <v>18</v>
      </c>
      <c r="E67" s="22">
        <v>46</v>
      </c>
      <c r="F67" s="22">
        <v>2</v>
      </c>
      <c r="G67" s="22">
        <f t="shared" si="1"/>
        <v>66</v>
      </c>
    </row>
    <row r="68" spans="1:16" ht="15">
      <c r="A68" s="12">
        <v>61</v>
      </c>
      <c r="B68" s="3" t="s">
        <v>22</v>
      </c>
      <c r="C68" s="3" t="s">
        <v>23</v>
      </c>
      <c r="D68" s="22">
        <v>3</v>
      </c>
      <c r="E68" s="22">
        <v>53.33</v>
      </c>
      <c r="F68" s="22">
        <v>0</v>
      </c>
      <c r="G68" s="22">
        <f t="shared" si="1"/>
        <v>56.33</v>
      </c>
    </row>
    <row r="69" spans="1:16" ht="30">
      <c r="A69" s="12">
        <v>62</v>
      </c>
      <c r="B69" s="3" t="s">
        <v>28</v>
      </c>
      <c r="C69" s="3" t="s">
        <v>29</v>
      </c>
      <c r="D69" s="22">
        <v>11</v>
      </c>
      <c r="E69" s="22">
        <v>45</v>
      </c>
      <c r="F69" s="22">
        <v>0</v>
      </c>
      <c r="G69" s="22">
        <f t="shared" si="1"/>
        <v>56</v>
      </c>
    </row>
    <row r="70" spans="1:16" ht="45">
      <c r="A70" s="12">
        <v>63</v>
      </c>
      <c r="B70" s="4" t="s">
        <v>138</v>
      </c>
      <c r="C70" s="30" t="s">
        <v>134</v>
      </c>
      <c r="D70" s="22">
        <v>0</v>
      </c>
      <c r="E70" s="22">
        <v>53</v>
      </c>
      <c r="F70" s="22">
        <v>2</v>
      </c>
      <c r="G70" s="22">
        <f t="shared" si="1"/>
        <v>55</v>
      </c>
    </row>
    <row r="71" spans="1:16" s="23" customFormat="1" ht="15.75">
      <c r="B71" s="14"/>
      <c r="C71" s="15" t="s">
        <v>126</v>
      </c>
      <c r="D71" s="24">
        <f>SUM(D8:D70)</f>
        <v>24299.75</v>
      </c>
      <c r="E71" s="24">
        <f t="shared" ref="E71:G71" si="2">SUM(E8:E70)</f>
        <v>11172.279999999999</v>
      </c>
      <c r="F71" s="24">
        <f t="shared" si="2"/>
        <v>1461</v>
      </c>
      <c r="G71" s="24">
        <f t="shared" si="2"/>
        <v>36933.030000000006</v>
      </c>
      <c r="H71" s="25"/>
      <c r="I71" s="25"/>
      <c r="J71" s="25"/>
      <c r="K71" s="25"/>
      <c r="L71" s="25"/>
      <c r="M71" s="25"/>
      <c r="N71" s="25"/>
      <c r="O71" s="25"/>
      <c r="P71" s="25"/>
    </row>
    <row r="73" spans="1:16">
      <c r="D73" s="26"/>
      <c r="E73" s="26"/>
      <c r="F73" s="26"/>
      <c r="G73" s="26"/>
    </row>
    <row r="74" spans="1:16">
      <c r="D74" s="26"/>
    </row>
  </sheetData>
  <sortState ref="B8:G70">
    <sortCondition descending="1" ref="G8:G70"/>
  </sortState>
  <mergeCells count="4">
    <mergeCell ref="A6:A7"/>
    <mergeCell ref="B6:B7"/>
    <mergeCell ref="C6:C7"/>
    <mergeCell ref="D6:G6"/>
  </mergeCells>
  <printOptions horizontalCentered="1"/>
  <pageMargins left="0" right="0" top="0.5" bottom="0.59055118110236204" header="0.118110236220472" footer="0.118110236220472"/>
  <pageSetup paperSize="9" scale="92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2:G11"/>
  <sheetViews>
    <sheetView zoomScaleNormal="100" workbookViewId="0">
      <pane ySplit="7" topLeftCell="A8" activePane="bottomLeft" state="frozen"/>
      <selection activeCell="D6" sqref="D6:G6"/>
      <selection pane="bottomLeft" activeCell="G24" sqref="G24"/>
    </sheetView>
  </sheetViews>
  <sheetFormatPr defaultRowHeight="12.75"/>
  <cols>
    <col min="1" max="1" width="9.140625" style="5"/>
    <col min="2" max="2" width="31.5703125" style="7" customWidth="1"/>
    <col min="3" max="3" width="14" style="5" customWidth="1"/>
    <col min="4" max="4" width="12.28515625" style="5" customWidth="1"/>
    <col min="5" max="5" width="12.7109375" style="5" customWidth="1"/>
    <col min="6" max="6" width="14" style="5" customWidth="1"/>
    <col min="7" max="7" width="18.7109375" style="5" customWidth="1"/>
    <col min="8" max="16384" width="9.140625" style="5"/>
  </cols>
  <sheetData>
    <row r="2" spans="1:7">
      <c r="B2" s="8"/>
    </row>
    <row r="3" spans="1:7" ht="15.75">
      <c r="A3" s="27" t="s">
        <v>127</v>
      </c>
    </row>
    <row r="4" spans="1:7" ht="15.75">
      <c r="B4" s="20"/>
      <c r="D4" s="28" t="s">
        <v>118</v>
      </c>
    </row>
    <row r="5" spans="1:7">
      <c r="B5" s="1"/>
      <c r="D5" s="1" t="s">
        <v>141</v>
      </c>
    </row>
    <row r="6" spans="1:7" ht="12.75" customHeight="1">
      <c r="A6" s="36" t="s">
        <v>119</v>
      </c>
      <c r="B6" s="37" t="s">
        <v>121</v>
      </c>
      <c r="C6" s="35" t="s">
        <v>115</v>
      </c>
      <c r="D6" s="35"/>
      <c r="E6" s="35"/>
      <c r="F6" s="35"/>
      <c r="G6" s="12"/>
    </row>
    <row r="7" spans="1:7" ht="38.25">
      <c r="A7" s="36"/>
      <c r="B7" s="37"/>
      <c r="C7" s="9" t="s">
        <v>123</v>
      </c>
      <c r="D7" s="9" t="s">
        <v>124</v>
      </c>
      <c r="E7" s="9" t="s">
        <v>125</v>
      </c>
      <c r="F7" s="10" t="s">
        <v>116</v>
      </c>
      <c r="G7" s="9" t="s">
        <v>122</v>
      </c>
    </row>
    <row r="8" spans="1:7" ht="15.75">
      <c r="A8" s="12">
        <v>1</v>
      </c>
      <c r="B8" s="13" t="s">
        <v>128</v>
      </c>
      <c r="C8" s="22">
        <v>114</v>
      </c>
      <c r="D8" s="22">
        <v>33.33</v>
      </c>
      <c r="E8" s="22">
        <v>12</v>
      </c>
      <c r="F8" s="16">
        <f>C8+D8+E8</f>
        <v>159.32999999999998</v>
      </c>
      <c r="G8" s="16">
        <v>0</v>
      </c>
    </row>
    <row r="10" spans="1:7">
      <c r="C10" s="29"/>
      <c r="D10" s="29"/>
      <c r="E10" s="29"/>
      <c r="F10" s="29"/>
    </row>
    <row r="11" spans="1:7">
      <c r="C11" s="29"/>
    </row>
  </sheetData>
  <autoFilter ref="A6:E8"/>
  <mergeCells count="3">
    <mergeCell ref="A6:A7"/>
    <mergeCell ref="B6:B7"/>
    <mergeCell ref="C6:F6"/>
  </mergeCells>
  <printOptions horizontalCentered="1"/>
  <pageMargins left="0" right="0" top="0.196850393700787" bottom="0.59055118110236204" header="0.118110236220472" footer="0.118110236220472"/>
  <pageSetup paperSize="9" scale="84" fitToHeight="2" orientation="portrait" verticalDpi="300" r:id="rId1"/>
  <headerFooter alignWithMargins="0">
    <oddHeader>&amp;RPresedinte-Director General,
Lucian Vasile BARA</oddHeader>
    <oddFooter>&amp;CDirector DRC,
Ovidiu MUNTEANU&amp;RSef Serviciu Decontare asistenta Clinica in Ambulatoriu, Medicina Dentara, asistenta Medicina Primara, servicii paraclinice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RADIOLOGIE PARACLINIC</vt:lpstr>
      <vt:lpstr>TOP RADIOLOGIE-CRIT.EVAL</vt:lpstr>
      <vt:lpstr>ACT.ADIT.DENTARA</vt:lpstr>
      <vt:lpstr>ACT.ADIT.DENTARA!Print_Area</vt:lpstr>
      <vt:lpstr>'RADIOLOGIE PARACLINIC'!Print_Area</vt:lpstr>
      <vt:lpstr>'TOP RADIOLOGIE-CRIT.EVAL'!Print_Area</vt:lpstr>
      <vt:lpstr>ACT.ADIT.DENTARA!Print_Titles</vt:lpstr>
      <vt:lpstr>'RADIOLOGIE PARACLINIC'!Print_Titles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2016-07-28T01:52:22Z</cp:lastPrinted>
  <dcterms:created xsi:type="dcterms:W3CDTF">2016-07-25T08:08:02Z</dcterms:created>
  <dcterms:modified xsi:type="dcterms:W3CDTF">2016-07-28T01:52:38Z</dcterms:modified>
</cp:coreProperties>
</file>